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11" firstSheet="2" activeTab="2"/>
  </bookViews>
  <sheets>
    <sheet name="Лист1" sheetId="1" state="hidden" r:id="rId1"/>
    <sheet name="Лист2" sheetId="2" state="hidden" r:id="rId2"/>
    <sheet name="предложение тариф 2015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9" authorId="0">
      <text>
        <r>
          <rPr>
            <sz val="10"/>
            <color indexed="8"/>
            <rFont val="Tahoma"/>
            <family val="2"/>
          </rPr>
          <t>затраты на оплату труда по балансу за второе полугодие 2012 года из расчета 6 человек ППП</t>
        </r>
      </text>
    </comment>
    <comment ref="J26" authorId="0">
      <text>
        <r>
          <rPr>
            <sz val="10"/>
            <color indexed="8"/>
            <rFont val="Tahoma"/>
            <family val="2"/>
          </rPr>
          <t>Фактическая по балансу 2012 года</t>
        </r>
      </text>
    </comment>
    <comment ref="J27" authorId="0">
      <text>
        <r>
          <rPr>
            <sz val="10"/>
            <color indexed="8"/>
            <rFont val="Tahoma"/>
            <family val="2"/>
          </rPr>
          <t>фактическое учтенное по балансу 2012 года число ППП рабочих и отнесенное на затраты передачи энергии</t>
        </r>
      </text>
    </comment>
    <comment ref="J32" authorId="0">
      <text>
        <r>
          <rPr>
            <sz val="10"/>
            <color indexed="8"/>
            <rFont val="Tahoma"/>
            <family val="2"/>
          </rPr>
          <t xml:space="preserve"> Справка №3 "Потери при передаче электроэнергии по сводной ведомости с "Астраханьэнерго", графа "Расходы на компенсацию потерь по счетам АЭСК"
или для сравнения: (подпукнкт 5.1 Энергия на технологические цели (покупная энергия) Табл.П.1.15</t>
        </r>
      </text>
    </comment>
    <comment ref="J37" authorId="0">
      <text>
        <r>
          <rPr>
            <sz val="10"/>
            <color indexed="8"/>
            <rFont val="Tahoma"/>
            <family val="2"/>
          </rPr>
          <t xml:space="preserve"> Фактический налог по балансу, уплаченный за второе полугодие 2012 года в соотвтетствии с раздельным учетом</t>
        </r>
      </text>
    </comment>
    <comment ref="J40" authorId="0">
      <text>
        <r>
          <rPr>
            <sz val="10"/>
            <color indexed="8"/>
            <rFont val="Tahoma"/>
            <family val="2"/>
          </rPr>
          <t>Фактически "Другие затраты относимые на себестоимость продукции" по балансу 2012 года</t>
        </r>
      </text>
    </comment>
    <comment ref="J42" authorId="0">
      <text>
        <r>
          <rPr>
            <sz val="10"/>
            <color indexed="8"/>
            <rFont val="Tahoma"/>
            <family val="2"/>
          </rPr>
          <t>Фактические отчисления по балансу 2012 года</t>
        </r>
      </text>
    </comment>
    <comment ref="J64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 xml:space="preserve">Справка №3 (ППЭ) Потери передачи электроэнергии в 2012 году (за второе полугодие), по сводной ведомости с "Астраханьэнерго" </t>
        </r>
      </text>
    </comment>
    <comment ref="J65" authorId="0">
      <text>
        <r>
          <rPr>
            <sz val="10"/>
            <color indexed="8"/>
            <rFont val="Tahoma"/>
            <family val="2"/>
          </rPr>
          <t xml:space="preserve">
Справка №2 (НВВ) Необходимая валовая выручка в 2012 году по актам с "Астраханьэнерго"</t>
        </r>
      </text>
    </comment>
    <comment ref="J71" authorId="0">
      <text>
        <r>
          <rPr>
            <sz val="10"/>
            <color indexed="8"/>
            <rFont val="Tahoma"/>
            <family val="2"/>
          </rPr>
          <t xml:space="preserve">Справка №2 (НВВ) Необходимая валовая выручка в 2012 году по актам с "Астраханьэнерго"
</t>
        </r>
      </text>
    </comment>
    <comment ref="J72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Справка №2 (НВВ) Необходимая валовая выручка в 2012 году по актам с "Астраханьэнерго"</t>
        </r>
      </text>
    </comment>
    <comment ref="J73" authorId="0">
      <text>
        <r>
          <rPr>
            <sz val="10"/>
            <color indexed="8"/>
            <rFont val="Tahoma"/>
            <family val="2"/>
          </rPr>
          <t xml:space="preserve">Справка №2 (НВВ) Необходимая валовая выручка в 2012 году по актам с "Астраханьэнерго", на самом деле это  
фактическая валовая выручка образованная за второе полугодие 2012 года
</t>
        </r>
      </text>
    </comment>
    <comment ref="J74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Справка №4 Фактические данные по приему и передаче ТСО ОАО "АЗХО" электроэнергии в сеть во втором полгодии 2012г.</t>
        </r>
      </text>
    </comment>
    <comment ref="K14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п.2 Табл.П1.15</t>
        </r>
      </text>
    </comment>
    <comment ref="K19" authorId="0">
      <text>
        <r>
          <rPr>
            <sz val="10"/>
            <color indexed="8"/>
            <rFont val="Tahoma"/>
            <family val="2"/>
          </rPr>
          <t xml:space="preserve">п.6 затраты на оплату труда Табл.П1.15 исходя из учетной политики, отнесения части затрат организации пропорционально передачи энергии </t>
        </r>
      </text>
    </comment>
    <comment ref="K26" authorId="0">
      <text>
        <r>
          <rPr>
            <sz val="10"/>
            <color indexed="8"/>
            <rFont val="Tahoma"/>
            <family val="2"/>
          </rPr>
          <t xml:space="preserve">
п.7 Табл.П1.16</t>
        </r>
      </text>
    </comment>
    <comment ref="K27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 xml:space="preserve">п.1 Табл.П1.16 </t>
        </r>
      </text>
    </comment>
    <comment ref="K31" authorId="0">
      <text>
        <r>
          <rPr>
            <sz val="10"/>
            <color indexed="8"/>
            <rFont val="Tahoma"/>
            <family val="2"/>
          </rPr>
          <t>п.6 Сумма амортизационных отчислений Табл. П.1.17 или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>п.8 Амортизация основных средств Табл.П1.15 (в связи с переоценкой основных средств)</t>
        </r>
      </text>
    </comment>
    <comment ref="K32" authorId="0">
      <text>
        <r>
          <rPr>
            <sz val="10"/>
            <color indexed="8"/>
            <rFont val="Tahoma"/>
            <family val="2"/>
          </rPr>
          <t>Прогнозная сумма определена с учетом фактических затрат за второе полугодие 2012 года и удвоенная на 2014 год, с последующим распределением по полугодиям</t>
        </r>
      </text>
    </comment>
    <comment ref="K37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п.9.7.1 Налог на землю Табл.П.1.15 исчисленный в целях корректировки в соответсвии с раздельным учетом и учетной политикой</t>
        </r>
      </text>
    </comment>
    <comment ref="K40" authorId="0">
      <text>
        <r>
          <rPr>
            <sz val="10"/>
            <color indexed="8"/>
            <rFont val="Tahoma"/>
            <family val="2"/>
          </rPr>
          <t xml:space="preserve">
п.9.8 Другие затраты относимые на себестоимость продукции Табл. П1.15</t>
        </r>
      </text>
    </comment>
    <comment ref="K42" authorId="0">
      <text>
        <r>
          <rPr>
            <sz val="10"/>
            <color indexed="8"/>
            <rFont val="Tahoma"/>
            <family val="2"/>
          </rPr>
          <t xml:space="preserve">
п.7 Отчисления на социальные нужды Табл.П1.15</t>
        </r>
      </text>
    </comment>
    <comment ref="K63" authorId="0">
      <text>
        <r>
          <rPr>
            <sz val="10"/>
            <color indexed="8"/>
            <rFont val="Tahoma"/>
            <family val="2"/>
          </rPr>
          <t xml:space="preserve">Прогнозный тариф на 2014 год установленный СТ на долгосрочный с 01.01.2013 по 31.12.2015г. (Приложение №3) </t>
        </r>
      </text>
    </comment>
    <comment ref="K64" authorId="0">
      <text>
        <r>
          <rPr>
            <sz val="10"/>
            <color indexed="8"/>
            <rFont val="Tahoma"/>
            <family val="2"/>
          </rPr>
          <t xml:space="preserve">п.2 Форма 3.1 приложения №2 Приказа ФСТ №125 от 10.06.2009г. Предложения по технологическому расходу электроэнергии… ТСО "АЗХО" на 2014г.
</t>
        </r>
      </text>
    </comment>
    <comment ref="K73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Не учтена прибыль, отнесенная на передачу электроэнерги в сумме 15,18тыс.руб. п.2 Табл.П1.24 (п.8 Табл.П1.21.3)</t>
        </r>
      </text>
    </comment>
    <comment ref="K74" authorId="0">
      <text>
        <r>
          <rPr>
            <sz val="10"/>
            <color indexed="8"/>
            <rFont val="Tahoma"/>
            <family val="2"/>
          </rPr>
          <t>Форма 3.1 приложения №2 Приказа ФСТ №125/э1 от 10.06.2009г. Предложения по технологическому расходу электроэнергии ТСО ОАО "АЗХО" на 2014г.</t>
        </r>
      </text>
    </comment>
    <comment ref="K75" authorId="0">
      <text>
        <r>
          <rPr>
            <sz val="10"/>
            <color indexed="8"/>
            <rFont val="Tahoma"/>
            <family val="2"/>
          </rPr>
          <t xml:space="preserve">
Форма 3.1 приложения №2 Приказа ФСТ №125/э1 от 10.06.2009г. Предложения по технологическому расходу электроэнергии ТСО ОАО "АЗХО" на 2014г.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19" authorId="0">
      <text>
        <r>
          <rPr>
            <sz val="10"/>
            <color indexed="8"/>
            <rFont val="Tahoma"/>
            <family val="2"/>
          </rPr>
          <t>затраты на оплату труда по балансу за второе полугодие 2012 года из расчета 6 человек ППП</t>
        </r>
      </text>
    </comment>
    <comment ref="J26" authorId="0">
      <text>
        <r>
          <rPr>
            <sz val="10"/>
            <color indexed="8"/>
            <rFont val="Tahoma"/>
            <family val="2"/>
          </rPr>
          <t>Фактическая по балансу 2012 года</t>
        </r>
      </text>
    </comment>
    <comment ref="J27" authorId="0">
      <text>
        <r>
          <rPr>
            <sz val="10"/>
            <color indexed="8"/>
            <rFont val="Tahoma"/>
            <family val="2"/>
          </rPr>
          <t>фактическое учтенное по балансу 2012 года число ППП рабочих и отнесенное на затраты передачи энергии</t>
        </r>
      </text>
    </comment>
    <comment ref="J34" authorId="0">
      <text>
        <r>
          <rPr>
            <sz val="10"/>
            <color indexed="8"/>
            <rFont val="Tahoma"/>
            <family val="2"/>
          </rPr>
          <t xml:space="preserve"> Справка №3 "Потери при передаче электроэнергии по сводной ведомости с "Астраханьэнерго", графа "Расходы на компенсацию потерь по счетам АЭСК"
или для сравнения: (подпукнкт 5.1 Энергия на технологические цели (покупная энергия) Табл.П.1.15</t>
        </r>
      </text>
    </comment>
    <comment ref="J39" authorId="0">
      <text>
        <r>
          <rPr>
            <sz val="10"/>
            <color indexed="8"/>
            <rFont val="Tahoma"/>
            <family val="2"/>
          </rPr>
          <t xml:space="preserve"> Фактический налог по балансу, уплаченный за второе полугодие 2012 года в соотвтетствии с раздельным учетом</t>
        </r>
      </text>
    </comment>
    <comment ref="J42" authorId="0">
      <text>
        <r>
          <rPr>
            <sz val="10"/>
            <color indexed="8"/>
            <rFont val="Tahoma"/>
            <family val="2"/>
          </rPr>
          <t>Фактически "Другие затраты относимые на себестоимость продукции" по балансу 2012 года</t>
        </r>
      </text>
    </comment>
    <comment ref="J64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 xml:space="preserve">Справка №3 (ППЭ) Потери передачи электроэнергии в 2012 году (за второе полугодие), по сводной ведомости с "Астраханьэнерго" </t>
        </r>
      </text>
    </comment>
    <comment ref="J65" authorId="0">
      <text>
        <r>
          <rPr>
            <sz val="10"/>
            <color indexed="8"/>
            <rFont val="Tahoma"/>
            <family val="2"/>
          </rPr>
          <t xml:space="preserve">
Справка №2 (НВВ) Необходимая валовая выручка в 2012 году по актам с "Астраханьэнерго"</t>
        </r>
      </text>
    </comment>
    <comment ref="J71" authorId="0">
      <text>
        <r>
          <rPr>
            <sz val="10"/>
            <color indexed="8"/>
            <rFont val="Tahoma"/>
            <family val="2"/>
          </rPr>
          <t xml:space="preserve">Справка №2 (НВВ) Необходимая валовая выручка в 2012 году по актам с "Астраханьэнерго"
</t>
        </r>
      </text>
    </comment>
    <comment ref="J72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Справка №2 (НВВ) Необходимая валовая выручка в 2012 году по актам с "Астраханьэнерго"</t>
        </r>
      </text>
    </comment>
    <comment ref="J73" authorId="0">
      <text>
        <r>
          <rPr>
            <sz val="10"/>
            <color indexed="8"/>
            <rFont val="Tahoma"/>
            <family val="2"/>
          </rPr>
          <t xml:space="preserve">Справка №2 (НВВ) Необходимая валовая выручка в 2012 году по актам с "Астраханьэнерго", на самом деле это  
фактическая валовая выручка образованная за второе полугодие 2012 года
</t>
        </r>
      </text>
    </comment>
    <comment ref="J74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Справка №4 Фактические данные по приему и передаче ТСО ОАО "АЗХО" электроэнергии в сеть во втором полгодии 2012г.</t>
        </r>
      </text>
    </comment>
    <comment ref="K14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п.2 Табл.П1.15</t>
        </r>
      </text>
    </comment>
    <comment ref="K19" authorId="0">
      <text>
        <r>
          <rPr>
            <sz val="10"/>
            <color indexed="8"/>
            <rFont val="Tahoma"/>
            <family val="2"/>
          </rPr>
          <t xml:space="preserve">п.6 затраты на оплату труда Табл.П1.15 исходя из учетной политики, отнесения части затрат организации пропорционально передачи энергии </t>
        </r>
      </text>
    </comment>
    <comment ref="K26" authorId="0">
      <text>
        <r>
          <rPr>
            <sz val="10"/>
            <color indexed="8"/>
            <rFont val="Tahoma"/>
            <family val="2"/>
          </rPr>
          <t xml:space="preserve">
п.7 Табл.П1.16</t>
        </r>
      </text>
    </comment>
    <comment ref="K27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 xml:space="preserve">п.1 Табл.П1.16 </t>
        </r>
      </text>
    </comment>
    <comment ref="K33" authorId="0">
      <text>
        <r>
          <rPr>
            <sz val="10"/>
            <color indexed="8"/>
            <rFont val="Tahoma"/>
            <family val="2"/>
          </rPr>
          <t>п.6 Сумма амортизационных отчислений Табл. П.1.17 или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>п.8 Амортизация основных средств Табл.П1.15 (в связи с переоценкой основных средств)</t>
        </r>
      </text>
    </comment>
    <comment ref="K39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 xml:space="preserve">п.9.7.1 Налог на землю Табл.П.1.15 </t>
        </r>
      </text>
    </comment>
    <comment ref="K42" authorId="0">
      <text>
        <r>
          <rPr>
            <sz val="10"/>
            <color indexed="8"/>
            <rFont val="Tahoma"/>
            <family val="2"/>
          </rPr>
          <t xml:space="preserve">
п.9.8 Другие затраты относимые на себестоимость продукции Табл. П1.15</t>
        </r>
      </text>
    </comment>
    <comment ref="K63" authorId="0">
      <text>
        <r>
          <rPr>
            <sz val="10"/>
            <color indexed="8"/>
            <rFont val="Tahoma"/>
            <family val="2"/>
          </rPr>
          <t xml:space="preserve"> тариф на 2013 год установленный СТ на долгосрочный с 01.01.2013 по 31.12.2015г. </t>
        </r>
      </text>
    </comment>
    <comment ref="K64" authorId="0">
      <text>
        <r>
          <rPr>
            <sz val="10"/>
            <color indexed="8"/>
            <rFont val="Tahoma"/>
            <family val="2"/>
          </rPr>
          <t xml:space="preserve">п.2 Форма 3.1 приложения №2 Приказа ФСТ №125 от 10.06.2009г. Предложения по технологическому расходу электроэнергии… ТСО "АЗХО" на 2014г.
</t>
        </r>
      </text>
    </comment>
    <comment ref="K73" authorId="0">
      <text>
        <r>
          <rPr>
            <b/>
            <sz val="10"/>
            <color indexed="8"/>
            <rFont val="Tahoma"/>
            <family val="2"/>
          </rPr>
          <t xml:space="preserve">Автор:
</t>
        </r>
        <r>
          <rPr>
            <sz val="10"/>
            <color indexed="8"/>
            <rFont val="Tahoma"/>
            <family val="2"/>
          </rPr>
          <t>Не учтена прибыль, отнесенная на передачу электроэнерги в сумме 15,18тыс.руб. п.2 Табл.П1.24 (п.8 Табл.П1.21.3)</t>
        </r>
      </text>
    </comment>
    <comment ref="K74" authorId="0">
      <text>
        <r>
          <rPr>
            <sz val="10"/>
            <color indexed="8"/>
            <rFont val="Tahoma"/>
            <family val="2"/>
          </rPr>
          <t>Форма 3.1 приложения №2 Приказа ФСТ №125/э1 от 10.06.2009г. Предложения по технологическому расходу электроэнергии ТСО ОАО "АЗХО" на 2014г.</t>
        </r>
      </text>
    </comment>
    <comment ref="K75" authorId="0">
      <text>
        <r>
          <rPr>
            <sz val="10"/>
            <color indexed="8"/>
            <rFont val="Tahoma"/>
            <family val="2"/>
          </rPr>
          <t xml:space="preserve">
Форма 3.1 приложения №2 Приказа ФСТ №125/э1 от 10.06.2009г. Предложения по технологическому расходу электроэнергии ТСО ОАО "АЗХО" на 2014г.</t>
        </r>
      </text>
    </comment>
  </commentList>
</comments>
</file>

<file path=xl/sharedStrings.xml><?xml version="1.0" encoding="utf-8"?>
<sst xmlns="http://schemas.openxmlformats.org/spreadsheetml/2006/main" count="607" uniqueCount="134">
  <si>
    <t xml:space="preserve">Предложение ТСО ОАО "АЗХО" корректировки Необходимой Валовой Выручки и тарифов на 2014 год.  </t>
  </si>
  <si>
    <t xml:space="preserve">I. РАСЧЕТ НВВ НА СОДЕРЖАНИЕ ЭЛЕКТРИЧЕСКИХ СЕТЕЙ </t>
  </si>
  <si>
    <t xml:space="preserve">№ п.п. </t>
  </si>
  <si>
    <t>наименование показателя</t>
  </si>
  <si>
    <t>ед. изм.</t>
  </si>
  <si>
    <t>2012 базовый</t>
  </si>
  <si>
    <t>факт по балансу 2012года</t>
  </si>
  <si>
    <t>2014 к  (%)</t>
  </si>
  <si>
    <t>темп роста 2пг/1пг</t>
  </si>
  <si>
    <t>темп роста 2015 к 2014</t>
  </si>
  <si>
    <t>темп роста 2пг к 1пг</t>
  </si>
  <si>
    <t>итого год</t>
  </si>
  <si>
    <t>первое полугод</t>
  </si>
  <si>
    <t>второе  полугод</t>
  </si>
  <si>
    <t>1.</t>
  </si>
  <si>
    <t>Инфляция</t>
  </si>
  <si>
    <t>%</t>
  </si>
  <si>
    <t>2.</t>
  </si>
  <si>
    <t>Индекс эффективности операционных расходов</t>
  </si>
  <si>
    <t>3.</t>
  </si>
  <si>
    <t>Количество активов</t>
  </si>
  <si>
    <t>у.е.</t>
  </si>
  <si>
    <t>4.</t>
  </si>
  <si>
    <t>Индекс изменения количества активов</t>
  </si>
  <si>
    <t>5.</t>
  </si>
  <si>
    <t>Коэффициент эластичности затрат по росту активов</t>
  </si>
  <si>
    <t>6.</t>
  </si>
  <si>
    <t>ИТОГО коэффициент индексации</t>
  </si>
  <si>
    <t>РАСЧЕТ ПОДКОНТРОЛЬНЫХ РАСХОДОВ</t>
  </si>
  <si>
    <t>2014 к (%)</t>
  </si>
  <si>
    <t>Вспомогательные материалы</t>
  </si>
  <si>
    <t>тыс.руб.</t>
  </si>
  <si>
    <t>из них на ремонт</t>
  </si>
  <si>
    <t>Сырье, основные материалы</t>
  </si>
  <si>
    <t>Работы и услуги производственного характера</t>
  </si>
  <si>
    <t xml:space="preserve">Расходы на оплату труда </t>
  </si>
  <si>
    <t>Прочие расходы, всего, в том числе</t>
  </si>
  <si>
    <t>5.1.</t>
  </si>
  <si>
    <t>Другие прочие расходы</t>
  </si>
  <si>
    <t>5.2.</t>
  </si>
  <si>
    <t>Прибыль на поощрение</t>
  </si>
  <si>
    <t>5.3.</t>
  </si>
  <si>
    <t>Прибыль на прочие цели</t>
  </si>
  <si>
    <t>ИТОГО, подконтрольные расходы</t>
  </si>
  <si>
    <t>СПРАВОЧНО</t>
  </si>
  <si>
    <t>Средняя заработная плата</t>
  </si>
  <si>
    <t>руб./мес.</t>
  </si>
  <si>
    <t>Численность</t>
  </si>
  <si>
    <t>чел.</t>
  </si>
  <si>
    <t>РАСЧЕТ НЕПОДКОНТРОЛЬНЫХ РАСХОДОВ</t>
  </si>
  <si>
    <t>факт по балансу 2012 года</t>
  </si>
  <si>
    <t>Амортизация</t>
  </si>
  <si>
    <t>Расходы на оплату продукции (услуг) организаций, осуществляющих регулируемые виды деятельности</t>
  </si>
  <si>
    <t>2.1.</t>
  </si>
  <si>
    <t>Электроэнергия на хоз. нужды</t>
  </si>
  <si>
    <t>2.2.</t>
  </si>
  <si>
    <t>Вода на хозяйственные Цели</t>
  </si>
  <si>
    <t>Плата за аренду имущества и лизинг</t>
  </si>
  <si>
    <t>Налоги, всего, в том числе</t>
  </si>
  <si>
    <t>4.1.</t>
  </si>
  <si>
    <t>плата за землю</t>
  </si>
  <si>
    <t>4.2.</t>
  </si>
  <si>
    <t>налог на имущество</t>
  </si>
  <si>
    <t>4.3.</t>
  </si>
  <si>
    <t>налог , уплачиваемый в связи с применением упрощенной системы налогообложения</t>
  </si>
  <si>
    <t>4.4.</t>
  </si>
  <si>
    <t>Прочие налоги и сборы</t>
  </si>
  <si>
    <t>НДС с покупки потерь</t>
  </si>
  <si>
    <t>Отчисления на социальные нужды (ЕСН)</t>
  </si>
  <si>
    <t>7.</t>
  </si>
  <si>
    <t>Прочие неподконтрольные расходы</t>
  </si>
  <si>
    <t>8.</t>
  </si>
  <si>
    <t>Выпадающие доходы/экономия средств</t>
  </si>
  <si>
    <t>ИТОГО неподконтрольных расходов</t>
  </si>
  <si>
    <t>НВВ НА СОДЕРЖАНИЕ ЭЛЕКТРИЧЕСКИХ СЕТЕЙ</t>
  </si>
  <si>
    <t>Подконтрольные расходы</t>
  </si>
  <si>
    <t>Неподконтрольные расходы</t>
  </si>
  <si>
    <t>ИТОГО НВВ на содержание</t>
  </si>
  <si>
    <t>Продолжение таблицы НВВ НА СОДЕРЖАНИЕ ЭЛЕКТРИЧЕСКИХ СЕТЕЙ</t>
  </si>
  <si>
    <t>первое полугодие</t>
  </si>
  <si>
    <t>второе  полугодие</t>
  </si>
  <si>
    <t>средневзвешенная ставка за содержание электрических сетей</t>
  </si>
  <si>
    <t>руб./МВтч</t>
  </si>
  <si>
    <t>руб/МВт мес.</t>
  </si>
  <si>
    <t>II. РАСЧЕТ НВВ НА ОПЛАТУ ТЕХНОЛОГИЧЕСКОГО РАСХОДА (потерь) электрической энергии (Раздел IV Методических указаний)</t>
  </si>
  <si>
    <t>Тариф покупки потерь электрической энергии</t>
  </si>
  <si>
    <t>руб/МВтч</t>
  </si>
  <si>
    <t>Объем технологического расхода потерь</t>
  </si>
  <si>
    <t>млнКВтч</t>
  </si>
  <si>
    <t xml:space="preserve">ИТОГО НВВ на оплату потерь </t>
  </si>
  <si>
    <t>Средневзвешенная ставка на оплату технологического расхода (потерь)</t>
  </si>
  <si>
    <t>III. ИТОГО НВВ ДЛЯ ОКАЗАНИЯ УСЛУГ ПО ПЕРЕДАЧЕ ЭЛЕКТРИЧЕСКОЙ ЭНЕРГИИ ТСО ОАО "АЗХО"</t>
  </si>
  <si>
    <t>факт по балансу2012 года</t>
  </si>
  <si>
    <t>НВВ на содержание электрических сетей</t>
  </si>
  <si>
    <t>НВВ на оплату потерь</t>
  </si>
  <si>
    <t>ИТОГО НВВ (без учета прибыли)</t>
  </si>
  <si>
    <t>Полезный отпуск электроэнергии</t>
  </si>
  <si>
    <t>млн.кВтч</t>
  </si>
  <si>
    <t>Полезный отпуск мощности</t>
  </si>
  <si>
    <t>МВт</t>
  </si>
  <si>
    <t>Средний тариф</t>
  </si>
  <si>
    <t>Генеральный директор ОАО "АЗХО"                Н.Ф. Манахов</t>
  </si>
  <si>
    <t>Главный энергетик                В.А. Зуев</t>
  </si>
  <si>
    <t xml:space="preserve">Предложение по установлению (корректировке) индивидуальных тарифов на услуги по передаче энергии для взаиморасчетов между ТСО ОАО "АЗХО" и филиалом ОАО "МРСК - Юга" - Астраханьэнерго на 2014 год.  </t>
  </si>
  <si>
    <t>наименование организаций</t>
  </si>
  <si>
    <t xml:space="preserve">2013 год (Действующие убыточные параметры параметры, базы 2012 года, установленные службой по тарифам) </t>
  </si>
  <si>
    <t>Предложение параметров  по балансу 2012 года и реальным затратам на передачу энергии на 2014 год</t>
  </si>
  <si>
    <t>2015 год</t>
  </si>
  <si>
    <t>с 01.01.2013 по 30.06.2013</t>
  </si>
  <si>
    <t>с 01.071.2013 по 31.12.2013</t>
  </si>
  <si>
    <t>с 01.01.2014 по 30.06.2014</t>
  </si>
  <si>
    <t>с 01.07.2014 по 31.12.2014</t>
  </si>
  <si>
    <t>с 01.01.2015по 30.06.2015</t>
  </si>
  <si>
    <t>с 01.07.2015 по 31.12.2015</t>
  </si>
  <si>
    <t>двуставочный тариф</t>
  </si>
  <si>
    <t>одноставочный тариф</t>
  </si>
  <si>
    <t>двухставочный тариф</t>
  </si>
  <si>
    <t>ставка за содержание электрических сетей</t>
  </si>
  <si>
    <t>ставка на оплату технологического расхода потерь</t>
  </si>
  <si>
    <t>руб/МВт*мес</t>
  </si>
  <si>
    <t>руб/МВт*час</t>
  </si>
  <si>
    <t>руб/МВ*тч</t>
  </si>
  <si>
    <t>ОАО "АЗХО" - филиал ОАО "МРСК Юга" - "Астраханьэнерго"</t>
  </si>
  <si>
    <t>Генеральный директор ОАО "АЗХО"                                     Н.Ф. Манахов</t>
  </si>
  <si>
    <t>Главный энергетик                                                                   В.А. Зуев</t>
  </si>
  <si>
    <t xml:space="preserve">Расчет  ТСО ОАО "АЗХО"  Необходимой Валовой Выручки и тарифа на 2015 по факту 2013 года.  </t>
  </si>
  <si>
    <t>факт по балансу 2013 года</t>
  </si>
  <si>
    <t>2013 к  (%) 2012</t>
  </si>
  <si>
    <t>темп роста 2015 к 2013</t>
  </si>
  <si>
    <t>2013 к (%) 2012</t>
  </si>
  <si>
    <t>2013 к  (%) к 2012</t>
  </si>
  <si>
    <t>2013 к (%) к 2012</t>
  </si>
  <si>
    <t>Генеральный директор ОАО "АЗХО"                                                                  Н.Ф. Манахов</t>
  </si>
  <si>
    <t>Главный энергетик                                                                                                        В.А. Зуев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</si>
</sst>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;[Red]0.00"/>
    <numFmt numFmtId="166" formatCode="0.000"/>
    <numFmt numFmtId="167" formatCode="0.000;[Red]0.000"/>
    <numFmt numFmtId="168" formatCode="0;[Red]0"/>
    <numFmt numFmtId="169" formatCode="0.000000"/>
    <numFmt numFmtId="170" formatCode="0.0000;[Red]0.0000"/>
    <numFmt numFmtId="171" formatCode="0.00000;[Red]0.00000"/>
    <numFmt numFmtId="172" formatCode="0.000000;[Red]0.000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shrinkToFit="1"/>
    </xf>
    <xf numFmtId="165" fontId="4" fillId="0" borderId="1" xfId="15" applyNumberFormat="1" applyFont="1" applyFill="1" applyBorder="1" applyAlignment="1" applyProtection="1">
      <alignment horizontal="right" vertical="center"/>
      <protection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shrinkToFi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165" fontId="3" fillId="0" borderId="1" xfId="0" applyNumberFormat="1" applyFont="1" applyFill="1" applyBorder="1" applyAlignment="1">
      <alignment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shrinkToFit="1"/>
    </xf>
    <xf numFmtId="166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shrinkToFit="1"/>
    </xf>
    <xf numFmtId="169" fontId="3" fillId="0" borderId="1" xfId="0" applyNumberFormat="1" applyFont="1" applyFill="1" applyBorder="1" applyAlignment="1">
      <alignment/>
    </xf>
    <xf numFmtId="170" fontId="3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</cellXfs>
  <cellStyles count="8">
    <cellStyle name="Normal" xfId="0"/>
    <cellStyle name="TableStyleLight1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zoomScale="140" zoomScaleNormal="140" workbookViewId="0" topLeftCell="A64">
      <selection activeCell="K76" sqref="K76"/>
    </sheetView>
  </sheetViews>
  <sheetFormatPr defaultColWidth="9.140625" defaultRowHeight="15"/>
  <cols>
    <col min="1" max="1" width="5.28125" style="1" customWidth="1"/>
    <col min="2" max="4" width="9.140625" style="1" customWidth="1"/>
    <col min="5" max="5" width="8.7109375" style="1" customWidth="1"/>
    <col min="6" max="7" width="9.140625" style="1" customWidth="1"/>
    <col min="8" max="8" width="7.57421875" style="1" customWidth="1"/>
    <col min="9" max="9" width="9.00390625" style="1" customWidth="1"/>
    <col min="10" max="10" width="9.28125" style="1" customWidth="1"/>
    <col min="11" max="11" width="11.00390625" style="1" customWidth="1"/>
    <col min="12" max="12" width="13.00390625" style="1" customWidth="1"/>
    <col min="13" max="13" width="11.57421875" style="1" customWidth="1"/>
    <col min="14" max="14" width="13.7109375" style="1" customWidth="1"/>
    <col min="15" max="15" width="9.28125" style="1" customWidth="1"/>
    <col min="16" max="16384" width="9.140625" style="1" customWidth="1"/>
  </cols>
  <sheetData>
    <row r="1" spans="1:20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3"/>
      <c r="Q1" s="3"/>
      <c r="R1" s="3"/>
      <c r="S1" s="3"/>
      <c r="T1" s="3"/>
    </row>
    <row r="2" spans="1:20" ht="13.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"/>
      <c r="P2" s="3"/>
      <c r="Q2" s="3"/>
      <c r="R2" s="3"/>
      <c r="S2" s="3"/>
      <c r="T2" s="3"/>
    </row>
    <row r="3" spans="1:20" ht="17.25" customHeight="1">
      <c r="A3" s="52" t="s">
        <v>2</v>
      </c>
      <c r="B3" s="52" t="s">
        <v>3</v>
      </c>
      <c r="C3" s="52"/>
      <c r="D3" s="52"/>
      <c r="E3" s="52"/>
      <c r="F3" s="52" t="s">
        <v>4</v>
      </c>
      <c r="G3" s="52" t="s">
        <v>5</v>
      </c>
      <c r="H3" s="52" t="s">
        <v>6</v>
      </c>
      <c r="I3" s="52"/>
      <c r="J3" s="52"/>
      <c r="K3" s="52">
        <v>2014</v>
      </c>
      <c r="L3" s="52"/>
      <c r="M3" s="52"/>
      <c r="N3" s="52" t="s">
        <v>7</v>
      </c>
      <c r="O3" s="52" t="s">
        <v>8</v>
      </c>
      <c r="P3" s="52">
        <v>2015</v>
      </c>
      <c r="Q3" s="52"/>
      <c r="R3" s="52"/>
      <c r="S3" s="52" t="s">
        <v>9</v>
      </c>
      <c r="T3" s="52" t="s">
        <v>10</v>
      </c>
    </row>
    <row r="4" spans="1:20" ht="30" customHeight="1">
      <c r="A4" s="52"/>
      <c r="B4" s="52"/>
      <c r="C4" s="52"/>
      <c r="D4" s="52"/>
      <c r="E4" s="52"/>
      <c r="F4" s="52"/>
      <c r="G4" s="52"/>
      <c r="H4" s="4" t="s">
        <v>11</v>
      </c>
      <c r="I4" s="4" t="s">
        <v>12</v>
      </c>
      <c r="J4" s="4" t="s">
        <v>13</v>
      </c>
      <c r="K4" s="4" t="s">
        <v>11</v>
      </c>
      <c r="L4" s="4" t="s">
        <v>12</v>
      </c>
      <c r="M4" s="4" t="s">
        <v>13</v>
      </c>
      <c r="N4" s="52"/>
      <c r="O4" s="52"/>
      <c r="P4" s="4" t="s">
        <v>11</v>
      </c>
      <c r="Q4" s="4" t="s">
        <v>12</v>
      </c>
      <c r="R4" s="4" t="s">
        <v>13</v>
      </c>
      <c r="S4" s="52"/>
      <c r="T4" s="52"/>
    </row>
    <row r="5" spans="1:20" ht="15" customHeight="1">
      <c r="A5" s="5" t="s">
        <v>14</v>
      </c>
      <c r="B5" s="53" t="s">
        <v>15</v>
      </c>
      <c r="C5" s="53"/>
      <c r="D5" s="53"/>
      <c r="E5" s="53"/>
      <c r="F5" s="7" t="s">
        <v>16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</row>
    <row r="6" spans="1:20" ht="29.25" customHeight="1">
      <c r="A6" s="5" t="s">
        <v>17</v>
      </c>
      <c r="B6" s="53" t="s">
        <v>18</v>
      </c>
      <c r="C6" s="53"/>
      <c r="D6" s="53"/>
      <c r="E6" s="53"/>
      <c r="F6" s="7" t="s">
        <v>16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</row>
    <row r="7" spans="1:20" ht="15" customHeight="1">
      <c r="A7" s="5" t="s">
        <v>19</v>
      </c>
      <c r="B7" s="53" t="s">
        <v>20</v>
      </c>
      <c r="C7" s="53"/>
      <c r="D7" s="53"/>
      <c r="E7" s="53"/>
      <c r="F7" s="7" t="s">
        <v>21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/>
    </row>
    <row r="8" spans="1:20" ht="15" customHeight="1">
      <c r="A8" s="5" t="s">
        <v>22</v>
      </c>
      <c r="B8" s="53" t="s">
        <v>23</v>
      </c>
      <c r="C8" s="53"/>
      <c r="D8" s="53"/>
      <c r="E8" s="53"/>
      <c r="F8" s="7" t="s">
        <v>16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/>
    </row>
    <row r="9" spans="1:20" ht="33.75" customHeight="1">
      <c r="A9" s="5" t="s">
        <v>24</v>
      </c>
      <c r="B9" s="53" t="s">
        <v>25</v>
      </c>
      <c r="C9" s="53"/>
      <c r="D9" s="53"/>
      <c r="E9" s="5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/>
    </row>
    <row r="10" spans="1:20" ht="15" customHeight="1">
      <c r="A10" s="5" t="s">
        <v>26</v>
      </c>
      <c r="B10" s="53" t="s">
        <v>27</v>
      </c>
      <c r="C10" s="53"/>
      <c r="D10" s="53"/>
      <c r="E10" s="5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/>
    </row>
    <row r="11" spans="2:5" ht="13.5">
      <c r="B11" s="54" t="s">
        <v>28</v>
      </c>
      <c r="C11" s="54"/>
      <c r="D11" s="54"/>
      <c r="E11" s="54"/>
    </row>
    <row r="12" spans="1:20" ht="15" customHeight="1">
      <c r="A12" s="52" t="s">
        <v>2</v>
      </c>
      <c r="B12" s="52" t="s">
        <v>3</v>
      </c>
      <c r="C12" s="52"/>
      <c r="D12" s="52"/>
      <c r="E12" s="52"/>
      <c r="F12" s="52" t="s">
        <v>4</v>
      </c>
      <c r="G12" s="52" t="s">
        <v>5</v>
      </c>
      <c r="H12" s="52" t="s">
        <v>6</v>
      </c>
      <c r="I12" s="52"/>
      <c r="J12" s="52"/>
      <c r="K12" s="52">
        <v>2014</v>
      </c>
      <c r="L12" s="52"/>
      <c r="M12" s="52"/>
      <c r="N12" s="52" t="s">
        <v>29</v>
      </c>
      <c r="O12" s="52" t="s">
        <v>8</v>
      </c>
      <c r="P12" s="52">
        <v>2015</v>
      </c>
      <c r="Q12" s="52"/>
      <c r="R12" s="52"/>
      <c r="S12" s="52" t="s">
        <v>9</v>
      </c>
      <c r="T12" s="52" t="s">
        <v>10</v>
      </c>
    </row>
    <row r="13" spans="1:20" ht="36.75" customHeight="1">
      <c r="A13" s="52"/>
      <c r="B13" s="52"/>
      <c r="C13" s="52"/>
      <c r="D13" s="52"/>
      <c r="E13" s="52"/>
      <c r="F13" s="52"/>
      <c r="G13" s="52"/>
      <c r="H13" s="4" t="s">
        <v>11</v>
      </c>
      <c r="I13" s="4" t="s">
        <v>12</v>
      </c>
      <c r="J13" s="4" t="s">
        <v>13</v>
      </c>
      <c r="K13" s="4" t="s">
        <v>11</v>
      </c>
      <c r="L13" s="4" t="s">
        <v>12</v>
      </c>
      <c r="M13" s="4" t="s">
        <v>13</v>
      </c>
      <c r="N13" s="52"/>
      <c r="O13" s="52"/>
      <c r="P13" s="4" t="s">
        <v>11</v>
      </c>
      <c r="Q13" s="4" t="s">
        <v>12</v>
      </c>
      <c r="R13" s="4" t="s">
        <v>13</v>
      </c>
      <c r="S13" s="52"/>
      <c r="T13" s="52"/>
    </row>
    <row r="14" spans="1:20" ht="15" customHeight="1">
      <c r="A14" s="8" t="s">
        <v>14</v>
      </c>
      <c r="B14" s="55" t="s">
        <v>30</v>
      </c>
      <c r="C14" s="55"/>
      <c r="D14" s="55"/>
      <c r="E14" s="55"/>
      <c r="F14" s="9" t="s">
        <v>31</v>
      </c>
      <c r="G14" s="10">
        <v>4.71</v>
      </c>
      <c r="H14" s="11"/>
      <c r="I14" s="11"/>
      <c r="J14" s="11">
        <v>46</v>
      </c>
      <c r="K14" s="11">
        <v>46</v>
      </c>
      <c r="L14" s="11">
        <f>K14/2</f>
        <v>23</v>
      </c>
      <c r="M14" s="11">
        <f>K14-L14</f>
        <v>23</v>
      </c>
      <c r="N14" s="11"/>
      <c r="O14" s="5"/>
      <c r="P14" s="5"/>
      <c r="Q14" s="5"/>
      <c r="R14" s="5"/>
      <c r="S14" s="5"/>
      <c r="T14" s="5"/>
    </row>
    <row r="15" spans="1:20" ht="15" customHeight="1">
      <c r="A15" s="8"/>
      <c r="B15" s="55" t="s">
        <v>32</v>
      </c>
      <c r="C15" s="55"/>
      <c r="D15" s="55"/>
      <c r="E15" s="55"/>
      <c r="F15" s="9" t="s">
        <v>31</v>
      </c>
      <c r="G15" s="12">
        <f>G14</f>
        <v>4.71</v>
      </c>
      <c r="H15" s="11"/>
      <c r="I15" s="11"/>
      <c r="J15" s="11">
        <f>J14</f>
        <v>46</v>
      </c>
      <c r="K15" s="11">
        <f>K14</f>
        <v>46</v>
      </c>
      <c r="L15" s="11">
        <f>K15/2</f>
        <v>23</v>
      </c>
      <c r="M15" s="11">
        <f>K15-L15</f>
        <v>23</v>
      </c>
      <c r="N15" s="11"/>
      <c r="O15" s="5"/>
      <c r="P15" s="5"/>
      <c r="Q15" s="5"/>
      <c r="R15" s="5"/>
      <c r="S15" s="5"/>
      <c r="T15" s="5"/>
    </row>
    <row r="16" spans="1:20" ht="15" customHeight="1">
      <c r="A16" s="8" t="s">
        <v>17</v>
      </c>
      <c r="B16" s="55" t="s">
        <v>33</v>
      </c>
      <c r="C16" s="55"/>
      <c r="D16" s="55"/>
      <c r="E16" s="55"/>
      <c r="F16" s="9" t="s">
        <v>31</v>
      </c>
      <c r="G16" s="12"/>
      <c r="H16" s="11"/>
      <c r="I16" s="11"/>
      <c r="J16" s="11"/>
      <c r="K16" s="11"/>
      <c r="L16" s="11"/>
      <c r="M16" s="11"/>
      <c r="N16" s="11"/>
      <c r="O16" s="5"/>
      <c r="P16" s="5"/>
      <c r="Q16" s="5"/>
      <c r="R16" s="5"/>
      <c r="S16" s="5"/>
      <c r="T16" s="5"/>
    </row>
    <row r="17" spans="1:20" ht="27.75" customHeight="1">
      <c r="A17" s="8" t="s">
        <v>19</v>
      </c>
      <c r="B17" s="55" t="s">
        <v>34</v>
      </c>
      <c r="C17" s="55"/>
      <c r="D17" s="55"/>
      <c r="E17" s="55"/>
      <c r="F17" s="9" t="s">
        <v>31</v>
      </c>
      <c r="G17" s="12"/>
      <c r="H17" s="11"/>
      <c r="I17" s="11"/>
      <c r="J17" s="11"/>
      <c r="K17" s="11"/>
      <c r="L17" s="11"/>
      <c r="M17" s="11"/>
      <c r="N17" s="11"/>
      <c r="O17" s="5"/>
      <c r="P17" s="5"/>
      <c r="Q17" s="5"/>
      <c r="R17" s="5"/>
      <c r="S17" s="5"/>
      <c r="T17" s="5"/>
    </row>
    <row r="18" spans="1:20" ht="15">
      <c r="A18" s="5"/>
      <c r="B18" s="1" t="s">
        <v>32</v>
      </c>
      <c r="F18" s="9" t="s">
        <v>31</v>
      </c>
      <c r="G18" s="12"/>
      <c r="H18" s="11"/>
      <c r="I18" s="11"/>
      <c r="J18" s="11"/>
      <c r="K18" s="11"/>
      <c r="L18" s="11"/>
      <c r="M18" s="11"/>
      <c r="N18" s="11"/>
      <c r="O18" s="5"/>
      <c r="P18" s="5"/>
      <c r="Q18" s="5"/>
      <c r="R18" s="5"/>
      <c r="S18" s="5"/>
      <c r="T18" s="5"/>
    </row>
    <row r="19" spans="1:20" ht="15" customHeight="1">
      <c r="A19" s="8" t="s">
        <v>22</v>
      </c>
      <c r="B19" s="55" t="s">
        <v>35</v>
      </c>
      <c r="C19" s="55"/>
      <c r="D19" s="55"/>
      <c r="E19" s="55"/>
      <c r="F19" s="9" t="s">
        <v>31</v>
      </c>
      <c r="G19" s="12">
        <v>249.76</v>
      </c>
      <c r="H19" s="11"/>
      <c r="I19" s="11"/>
      <c r="J19" s="11">
        <v>443.06</v>
      </c>
      <c r="K19" s="11">
        <f>K26*K27*12/1000</f>
        <v>1957.4767812</v>
      </c>
      <c r="L19" s="11">
        <f>K19/2</f>
        <v>978.7383906</v>
      </c>
      <c r="M19" s="11">
        <f>K19-L19</f>
        <v>978.7383906</v>
      </c>
      <c r="N19" s="11"/>
      <c r="O19" s="5"/>
      <c r="P19" s="5"/>
      <c r="Q19" s="5"/>
      <c r="R19" s="5"/>
      <c r="S19" s="5"/>
      <c r="T19" s="5"/>
    </row>
    <row r="20" spans="1:20" ht="15" customHeight="1">
      <c r="A20" s="8" t="s">
        <v>24</v>
      </c>
      <c r="B20" s="55" t="s">
        <v>36</v>
      </c>
      <c r="C20" s="55"/>
      <c r="D20" s="55"/>
      <c r="E20" s="55"/>
      <c r="F20" s="9" t="s">
        <v>31</v>
      </c>
      <c r="G20" s="12">
        <v>2.69</v>
      </c>
      <c r="H20" s="11"/>
      <c r="I20" s="11"/>
      <c r="J20" s="11"/>
      <c r="K20" s="11"/>
      <c r="L20" s="11"/>
      <c r="M20" s="11"/>
      <c r="N20" s="11"/>
      <c r="O20" s="5"/>
      <c r="P20" s="5"/>
      <c r="Q20" s="5"/>
      <c r="R20" s="5"/>
      <c r="S20" s="5"/>
      <c r="T20" s="5"/>
    </row>
    <row r="21" spans="1:20" ht="15" customHeight="1">
      <c r="A21" s="8" t="s">
        <v>37</v>
      </c>
      <c r="B21" s="55" t="s">
        <v>38</v>
      </c>
      <c r="C21" s="55"/>
      <c r="D21" s="55"/>
      <c r="E21" s="55"/>
      <c r="F21" s="9" t="s">
        <v>31</v>
      </c>
      <c r="G21" s="12"/>
      <c r="H21" s="11"/>
      <c r="I21" s="11"/>
      <c r="J21" s="11"/>
      <c r="K21" s="11"/>
      <c r="L21" s="11"/>
      <c r="M21" s="11"/>
      <c r="N21" s="11"/>
      <c r="O21" s="5"/>
      <c r="P21" s="5"/>
      <c r="Q21" s="5"/>
      <c r="R21" s="5"/>
      <c r="S21" s="5"/>
      <c r="T21" s="5"/>
    </row>
    <row r="22" spans="1:20" ht="15" customHeight="1">
      <c r="A22" s="8" t="s">
        <v>39</v>
      </c>
      <c r="B22" s="55" t="s">
        <v>40</v>
      </c>
      <c r="C22" s="55"/>
      <c r="D22" s="55"/>
      <c r="E22" s="55"/>
      <c r="F22" s="9" t="s">
        <v>31</v>
      </c>
      <c r="G22" s="12">
        <f>G20</f>
        <v>2.69</v>
      </c>
      <c r="H22" s="11"/>
      <c r="I22" s="11"/>
      <c r="J22" s="11"/>
      <c r="K22" s="11"/>
      <c r="L22" s="11"/>
      <c r="M22" s="11"/>
      <c r="N22" s="11"/>
      <c r="O22" s="5"/>
      <c r="P22" s="5"/>
      <c r="Q22" s="5"/>
      <c r="R22" s="5"/>
      <c r="S22" s="5"/>
      <c r="T22" s="5"/>
    </row>
    <row r="23" spans="1:20" ht="15" customHeight="1">
      <c r="A23" s="8" t="s">
        <v>41</v>
      </c>
      <c r="B23" s="55" t="s">
        <v>42</v>
      </c>
      <c r="C23" s="55"/>
      <c r="D23" s="55"/>
      <c r="E23" s="55"/>
      <c r="F23" s="9" t="s">
        <v>31</v>
      </c>
      <c r="G23" s="12"/>
      <c r="H23" s="11"/>
      <c r="I23" s="11"/>
      <c r="J23" s="11"/>
      <c r="K23" s="11"/>
      <c r="L23" s="11"/>
      <c r="M23" s="11"/>
      <c r="N23" s="11"/>
      <c r="O23" s="5"/>
      <c r="P23" s="5"/>
      <c r="Q23" s="5"/>
      <c r="R23" s="5"/>
      <c r="S23" s="5"/>
      <c r="T23" s="5"/>
    </row>
    <row r="24" spans="1:20" ht="15" customHeight="1">
      <c r="A24" s="8"/>
      <c r="B24" s="55" t="s">
        <v>43</v>
      </c>
      <c r="C24" s="55"/>
      <c r="D24" s="55"/>
      <c r="E24" s="55"/>
      <c r="F24" s="9" t="s">
        <v>31</v>
      </c>
      <c r="G24" s="12">
        <f>G14+G19+G20</f>
        <v>257.16</v>
      </c>
      <c r="H24" s="11"/>
      <c r="I24" s="11"/>
      <c r="J24" s="11">
        <f>J14+J19</f>
        <v>489.06</v>
      </c>
      <c r="K24" s="11">
        <f>K14+K19</f>
        <v>2003.4767812</v>
      </c>
      <c r="L24" s="11">
        <f>L14+L19+L20</f>
        <v>1001.7383906</v>
      </c>
      <c r="M24" s="11">
        <f>K24-L24</f>
        <v>1001.7383906</v>
      </c>
      <c r="N24" s="11"/>
      <c r="O24" s="5"/>
      <c r="P24" s="5"/>
      <c r="Q24" s="5"/>
      <c r="R24" s="5"/>
      <c r="S24" s="5"/>
      <c r="T24" s="5"/>
    </row>
    <row r="25" spans="1:20" ht="15" customHeight="1">
      <c r="A25" s="8"/>
      <c r="B25" s="55" t="s">
        <v>44</v>
      </c>
      <c r="C25" s="55"/>
      <c r="D25" s="55"/>
      <c r="E25" s="55"/>
      <c r="F25" s="5"/>
      <c r="G25" s="12"/>
      <c r="H25" s="11"/>
      <c r="I25" s="11"/>
      <c r="J25" s="11"/>
      <c r="K25" s="11"/>
      <c r="L25" s="11"/>
      <c r="M25" s="11"/>
      <c r="N25" s="11"/>
      <c r="O25" s="5"/>
      <c r="P25" s="5"/>
      <c r="Q25" s="5"/>
      <c r="R25" s="5"/>
      <c r="S25" s="5"/>
      <c r="T25" s="5"/>
    </row>
    <row r="26" spans="1:20" ht="15" customHeight="1">
      <c r="A26" s="8"/>
      <c r="B26" s="55" t="s">
        <v>45</v>
      </c>
      <c r="C26" s="55"/>
      <c r="D26" s="55"/>
      <c r="E26" s="55"/>
      <c r="F26" s="5" t="s">
        <v>46</v>
      </c>
      <c r="G26" s="12">
        <v>9448.6</v>
      </c>
      <c r="H26" s="11"/>
      <c r="I26" s="11"/>
      <c r="J26" s="11">
        <v>10674.9</v>
      </c>
      <c r="K26" s="11">
        <v>11415.19</v>
      </c>
      <c r="L26" s="11">
        <f>K26</f>
        <v>11415.19</v>
      </c>
      <c r="M26" s="11">
        <f>K26</f>
        <v>11415.19</v>
      </c>
      <c r="N26" s="11"/>
      <c r="O26" s="5"/>
      <c r="P26" s="5"/>
      <c r="Q26" s="5"/>
      <c r="R26" s="5"/>
      <c r="S26" s="5"/>
      <c r="T26" s="5"/>
    </row>
    <row r="27" spans="1:20" ht="15">
      <c r="A27" s="5"/>
      <c r="B27" s="56" t="s">
        <v>47</v>
      </c>
      <c r="C27" s="56"/>
      <c r="D27" s="56"/>
      <c r="E27" s="56"/>
      <c r="F27" s="5" t="s">
        <v>48</v>
      </c>
      <c r="G27" s="12">
        <v>2</v>
      </c>
      <c r="H27" s="11"/>
      <c r="I27" s="11"/>
      <c r="J27" s="11">
        <v>6</v>
      </c>
      <c r="K27" s="11">
        <v>14.29</v>
      </c>
      <c r="L27" s="11">
        <f>K27</f>
        <v>14.29</v>
      </c>
      <c r="M27" s="11">
        <f>K27</f>
        <v>14.29</v>
      </c>
      <c r="N27" s="11"/>
      <c r="O27" s="5"/>
      <c r="P27" s="5"/>
      <c r="Q27" s="5"/>
      <c r="R27" s="5"/>
      <c r="S27" s="5"/>
      <c r="T27" s="5"/>
    </row>
    <row r="28" spans="2:11" ht="15">
      <c r="B28" s="54" t="s">
        <v>49</v>
      </c>
      <c r="C28" s="54"/>
      <c r="D28" s="54"/>
      <c r="E28" s="54"/>
      <c r="F28" s="54"/>
      <c r="K28" s="13"/>
    </row>
    <row r="29" spans="1:20" ht="15" customHeight="1">
      <c r="A29" s="52" t="s">
        <v>2</v>
      </c>
      <c r="B29" s="52" t="s">
        <v>3</v>
      </c>
      <c r="C29" s="52"/>
      <c r="D29" s="52"/>
      <c r="E29" s="52"/>
      <c r="F29" s="52" t="s">
        <v>4</v>
      </c>
      <c r="G29" s="52" t="s">
        <v>5</v>
      </c>
      <c r="H29" s="52" t="s">
        <v>50</v>
      </c>
      <c r="I29" s="52"/>
      <c r="J29" s="52"/>
      <c r="K29" s="52">
        <v>2014</v>
      </c>
      <c r="L29" s="52"/>
      <c r="M29" s="52"/>
      <c r="N29" s="52" t="s">
        <v>7</v>
      </c>
      <c r="O29" s="52" t="s">
        <v>8</v>
      </c>
      <c r="P29" s="52">
        <v>2015</v>
      </c>
      <c r="Q29" s="52"/>
      <c r="R29" s="52"/>
      <c r="S29" s="52" t="s">
        <v>9</v>
      </c>
      <c r="T29" s="52" t="s">
        <v>10</v>
      </c>
    </row>
    <row r="30" spans="1:20" ht="45">
      <c r="A30" s="52"/>
      <c r="B30" s="52"/>
      <c r="C30" s="52"/>
      <c r="D30" s="52"/>
      <c r="E30" s="52"/>
      <c r="F30" s="52"/>
      <c r="G30" s="52"/>
      <c r="H30" s="4" t="s">
        <v>11</v>
      </c>
      <c r="I30" s="4" t="s">
        <v>12</v>
      </c>
      <c r="J30" s="4" t="s">
        <v>13</v>
      </c>
      <c r="K30" s="4" t="s">
        <v>11</v>
      </c>
      <c r="L30" s="4" t="s">
        <v>12</v>
      </c>
      <c r="M30" s="4" t="s">
        <v>13</v>
      </c>
      <c r="N30" s="52"/>
      <c r="O30" s="52"/>
      <c r="P30" s="4" t="s">
        <v>11</v>
      </c>
      <c r="Q30" s="4" t="s">
        <v>12</v>
      </c>
      <c r="R30" s="4" t="s">
        <v>13</v>
      </c>
      <c r="S30" s="52"/>
      <c r="T30" s="52"/>
    </row>
    <row r="31" spans="1:20" ht="15" customHeight="1">
      <c r="A31" s="5" t="s">
        <v>14</v>
      </c>
      <c r="B31" s="55" t="s">
        <v>51</v>
      </c>
      <c r="C31" s="55"/>
      <c r="D31" s="55"/>
      <c r="E31" s="55"/>
      <c r="F31" s="5" t="s">
        <v>31</v>
      </c>
      <c r="G31" s="11">
        <v>2.94</v>
      </c>
      <c r="H31" s="11"/>
      <c r="I31" s="11"/>
      <c r="J31" s="11">
        <v>2.94</v>
      </c>
      <c r="K31" s="11">
        <v>347.93</v>
      </c>
      <c r="L31" s="11">
        <f>K31/2</f>
        <v>173.965</v>
      </c>
      <c r="M31" s="11">
        <f>K31-L31</f>
        <v>173.965</v>
      </c>
      <c r="N31" s="11"/>
      <c r="O31" s="5"/>
      <c r="P31" s="5"/>
      <c r="Q31" s="5"/>
      <c r="R31" s="5"/>
      <c r="S31" s="5"/>
      <c r="T31" s="5"/>
    </row>
    <row r="32" spans="1:20" ht="45" customHeight="1">
      <c r="A32" s="5" t="s">
        <v>17</v>
      </c>
      <c r="B32" s="55" t="s">
        <v>52</v>
      </c>
      <c r="C32" s="55"/>
      <c r="D32" s="55"/>
      <c r="E32" s="55"/>
      <c r="F32" s="5" t="s">
        <v>31</v>
      </c>
      <c r="G32" s="11">
        <v>64.88</v>
      </c>
      <c r="H32" s="11"/>
      <c r="I32" s="11"/>
      <c r="J32" s="11">
        <v>29.36</v>
      </c>
      <c r="K32" s="11">
        <f>J32*2</f>
        <v>58.72</v>
      </c>
      <c r="L32" s="11">
        <f>K32/2</f>
        <v>29.36</v>
      </c>
      <c r="M32" s="11">
        <f>K32-L32</f>
        <v>29.36</v>
      </c>
      <c r="N32" s="11"/>
      <c r="O32" s="5"/>
      <c r="P32" s="5"/>
      <c r="Q32" s="5"/>
      <c r="R32" s="5"/>
      <c r="S32" s="5"/>
      <c r="T32" s="5"/>
    </row>
    <row r="33" spans="1:20" ht="15" customHeight="1">
      <c r="A33" s="5" t="s">
        <v>53</v>
      </c>
      <c r="B33" s="55" t="s">
        <v>54</v>
      </c>
      <c r="C33" s="55"/>
      <c r="D33" s="55"/>
      <c r="E33" s="55"/>
      <c r="F33" s="5" t="s">
        <v>31</v>
      </c>
      <c r="G33" s="11"/>
      <c r="H33" s="11"/>
      <c r="I33" s="11"/>
      <c r="J33" s="11"/>
      <c r="K33" s="11"/>
      <c r="L33" s="11"/>
      <c r="M33" s="11"/>
      <c r="N33" s="11"/>
      <c r="O33" s="5"/>
      <c r="P33" s="5"/>
      <c r="Q33" s="5"/>
      <c r="R33" s="5"/>
      <c r="S33" s="5"/>
      <c r="T33" s="5"/>
    </row>
    <row r="34" spans="1:20" ht="15" customHeight="1">
      <c r="A34" s="5" t="s">
        <v>55</v>
      </c>
      <c r="B34" s="55" t="s">
        <v>56</v>
      </c>
      <c r="C34" s="55"/>
      <c r="D34" s="55"/>
      <c r="E34" s="55"/>
      <c r="F34" s="5" t="s">
        <v>31</v>
      </c>
      <c r="G34" s="11"/>
      <c r="H34" s="11"/>
      <c r="I34" s="11"/>
      <c r="J34" s="11"/>
      <c r="K34" s="11"/>
      <c r="L34" s="11"/>
      <c r="M34" s="11"/>
      <c r="N34" s="11"/>
      <c r="O34" s="5"/>
      <c r="P34" s="5"/>
      <c r="Q34" s="5"/>
      <c r="R34" s="5"/>
      <c r="S34" s="5"/>
      <c r="T34" s="5"/>
    </row>
    <row r="35" spans="1:20" ht="15" customHeight="1">
      <c r="A35" s="5" t="s">
        <v>19</v>
      </c>
      <c r="B35" s="55" t="s">
        <v>57</v>
      </c>
      <c r="C35" s="55"/>
      <c r="D35" s="55"/>
      <c r="E35" s="55"/>
      <c r="F35" s="5" t="s">
        <v>31</v>
      </c>
      <c r="G35" s="11"/>
      <c r="H35" s="11"/>
      <c r="I35" s="11"/>
      <c r="J35" s="11"/>
      <c r="K35" s="11"/>
      <c r="L35" s="11"/>
      <c r="M35" s="11"/>
      <c r="N35" s="11"/>
      <c r="O35" s="5"/>
      <c r="P35" s="5"/>
      <c r="Q35" s="5"/>
      <c r="R35" s="5"/>
      <c r="S35" s="5"/>
      <c r="T35" s="5"/>
    </row>
    <row r="36" spans="1:20" ht="15" customHeight="1">
      <c r="A36" s="5" t="s">
        <v>22</v>
      </c>
      <c r="B36" s="55" t="s">
        <v>58</v>
      </c>
      <c r="C36" s="55"/>
      <c r="D36" s="55"/>
      <c r="E36" s="55"/>
      <c r="F36" s="5" t="s">
        <v>31</v>
      </c>
      <c r="G36" s="11">
        <v>15.85</v>
      </c>
      <c r="H36" s="11"/>
      <c r="I36" s="11"/>
      <c r="J36" s="11">
        <f>J37+J40</f>
        <v>681.3</v>
      </c>
      <c r="K36" s="11">
        <f>K37+K40</f>
        <v>1221.37</v>
      </c>
      <c r="L36" s="11">
        <f>K36/2</f>
        <v>610.685</v>
      </c>
      <c r="M36" s="11">
        <f>K36-L36</f>
        <v>610.685</v>
      </c>
      <c r="N36" s="11"/>
      <c r="O36" s="5"/>
      <c r="P36" s="5"/>
      <c r="Q36" s="5"/>
      <c r="R36" s="5"/>
      <c r="S36" s="5"/>
      <c r="T36" s="5"/>
    </row>
    <row r="37" spans="1:20" ht="15" customHeight="1">
      <c r="A37" s="5" t="s">
        <v>59</v>
      </c>
      <c r="B37" s="57" t="s">
        <v>60</v>
      </c>
      <c r="C37" s="57"/>
      <c r="D37" s="57"/>
      <c r="E37" s="57"/>
      <c r="F37" s="5" t="s">
        <v>31</v>
      </c>
      <c r="G37" s="11"/>
      <c r="H37" s="11"/>
      <c r="I37" s="11"/>
      <c r="J37" s="11">
        <v>524</v>
      </c>
      <c r="K37" s="11">
        <v>601.48</v>
      </c>
      <c r="L37" s="11">
        <f>K37/2</f>
        <v>300.74</v>
      </c>
      <c r="M37" s="11">
        <f>K37-L37</f>
        <v>300.74</v>
      </c>
      <c r="N37" s="11"/>
      <c r="O37" s="5"/>
      <c r="P37" s="5"/>
      <c r="Q37" s="5"/>
      <c r="R37" s="5"/>
      <c r="S37" s="5"/>
      <c r="T37" s="5"/>
    </row>
    <row r="38" spans="1:20" ht="15" customHeight="1">
      <c r="A38" s="5" t="s">
        <v>61</v>
      </c>
      <c r="B38" s="57" t="s">
        <v>62</v>
      </c>
      <c r="C38" s="57"/>
      <c r="D38" s="57"/>
      <c r="E38" s="57"/>
      <c r="F38" s="5" t="s">
        <v>31</v>
      </c>
      <c r="G38" s="11"/>
      <c r="H38" s="11"/>
      <c r="I38" s="11"/>
      <c r="J38" s="11"/>
      <c r="K38" s="11"/>
      <c r="L38" s="11"/>
      <c r="M38" s="11"/>
      <c r="N38" s="11"/>
      <c r="O38" s="5"/>
      <c r="P38" s="5"/>
      <c r="Q38" s="5"/>
      <c r="R38" s="5"/>
      <c r="S38" s="5"/>
      <c r="T38" s="5"/>
    </row>
    <row r="39" spans="1:20" ht="46.5" customHeight="1">
      <c r="A39" s="5" t="s">
        <v>63</v>
      </c>
      <c r="B39" s="57" t="s">
        <v>64</v>
      </c>
      <c r="C39" s="57"/>
      <c r="D39" s="57"/>
      <c r="E39" s="57"/>
      <c r="F39" s="5" t="s">
        <v>31</v>
      </c>
      <c r="G39" s="11">
        <v>4.17</v>
      </c>
      <c r="H39" s="11"/>
      <c r="I39" s="11"/>
      <c r="J39" s="11"/>
      <c r="K39" s="11"/>
      <c r="L39" s="11"/>
      <c r="M39" s="11"/>
      <c r="N39" s="11"/>
      <c r="O39" s="5"/>
      <c r="P39" s="5"/>
      <c r="Q39" s="5"/>
      <c r="R39" s="5"/>
      <c r="S39" s="5"/>
      <c r="T39" s="5"/>
    </row>
    <row r="40" spans="1:20" ht="15" customHeight="1">
      <c r="A40" s="5" t="s">
        <v>65</v>
      </c>
      <c r="B40" s="55" t="s">
        <v>66</v>
      </c>
      <c r="C40" s="55"/>
      <c r="D40" s="55"/>
      <c r="E40" s="55"/>
      <c r="F40" s="5" t="s">
        <v>31</v>
      </c>
      <c r="G40" s="11">
        <v>11.68</v>
      </c>
      <c r="H40" s="11"/>
      <c r="I40" s="11"/>
      <c r="J40" s="11">
        <v>157.3</v>
      </c>
      <c r="K40" s="11">
        <v>619.89</v>
      </c>
      <c r="L40" s="11">
        <f>K40/2</f>
        <v>309.945</v>
      </c>
      <c r="M40" s="11">
        <f>K40-L40</f>
        <v>309.945</v>
      </c>
      <c r="N40" s="11"/>
      <c r="O40" s="5"/>
      <c r="P40" s="5"/>
      <c r="Q40" s="5"/>
      <c r="R40" s="5"/>
      <c r="S40" s="5"/>
      <c r="T40" s="5"/>
    </row>
    <row r="41" spans="1:20" ht="15" customHeight="1">
      <c r="A41" s="5"/>
      <c r="B41" s="55" t="s">
        <v>67</v>
      </c>
      <c r="C41" s="55"/>
      <c r="D41" s="55"/>
      <c r="E41" s="55"/>
      <c r="F41" s="5" t="s">
        <v>31</v>
      </c>
      <c r="G41" s="11"/>
      <c r="H41" s="11"/>
      <c r="I41" s="11"/>
      <c r="J41" s="11"/>
      <c r="K41" s="11"/>
      <c r="L41" s="11"/>
      <c r="M41" s="11"/>
      <c r="N41" s="11"/>
      <c r="O41" s="5"/>
      <c r="P41" s="5"/>
      <c r="Q41" s="5"/>
      <c r="R41" s="5"/>
      <c r="S41" s="5"/>
      <c r="T41" s="5"/>
    </row>
    <row r="42" spans="1:20" ht="15" customHeight="1">
      <c r="A42" s="5" t="s">
        <v>24</v>
      </c>
      <c r="B42" s="55" t="s">
        <v>68</v>
      </c>
      <c r="C42" s="55"/>
      <c r="D42" s="55"/>
      <c r="E42" s="55"/>
      <c r="F42" s="5" t="s">
        <v>31</v>
      </c>
      <c r="G42" s="11">
        <v>75.93</v>
      </c>
      <c r="H42" s="11"/>
      <c r="I42" s="11"/>
      <c r="J42" s="11">
        <v>162.16</v>
      </c>
      <c r="K42" s="11">
        <v>598.99</v>
      </c>
      <c r="L42" s="11">
        <f>K42/2</f>
        <v>299.495</v>
      </c>
      <c r="M42" s="11">
        <f>K42-L42</f>
        <v>299.495</v>
      </c>
      <c r="N42" s="11"/>
      <c r="O42" s="5"/>
      <c r="P42" s="5"/>
      <c r="Q42" s="5"/>
      <c r="R42" s="5"/>
      <c r="S42" s="5"/>
      <c r="T42" s="5"/>
    </row>
    <row r="43" spans="1:20" ht="15" customHeight="1">
      <c r="A43" s="5" t="s">
        <v>69</v>
      </c>
      <c r="B43" s="55" t="s">
        <v>70</v>
      </c>
      <c r="C43" s="55"/>
      <c r="D43" s="55"/>
      <c r="E43" s="55"/>
      <c r="F43" s="5" t="s">
        <v>31</v>
      </c>
      <c r="G43" s="11"/>
      <c r="H43" s="11"/>
      <c r="I43" s="11"/>
      <c r="J43" s="11"/>
      <c r="K43" s="11"/>
      <c r="L43" s="11"/>
      <c r="M43" s="11"/>
      <c r="N43" s="11"/>
      <c r="O43" s="5"/>
      <c r="P43" s="5"/>
      <c r="Q43" s="5"/>
      <c r="R43" s="5"/>
      <c r="S43" s="5"/>
      <c r="T43" s="5"/>
    </row>
    <row r="44" spans="1:20" ht="15" customHeight="1">
      <c r="A44" s="5" t="s">
        <v>71</v>
      </c>
      <c r="B44" s="55" t="s">
        <v>72</v>
      </c>
      <c r="C44" s="55"/>
      <c r="D44" s="55"/>
      <c r="E44" s="55"/>
      <c r="F44" s="5" t="s">
        <v>31</v>
      </c>
      <c r="G44" s="11"/>
      <c r="H44" s="11"/>
      <c r="I44" s="11"/>
      <c r="J44" s="11"/>
      <c r="K44" s="11"/>
      <c r="L44" s="11"/>
      <c r="M44" s="11"/>
      <c r="N44" s="11"/>
      <c r="O44" s="5"/>
      <c r="P44" s="5"/>
      <c r="Q44" s="5"/>
      <c r="R44" s="5"/>
      <c r="S44" s="5"/>
      <c r="T44" s="5"/>
    </row>
    <row r="45" spans="1:20" ht="15" customHeight="1">
      <c r="A45" s="5"/>
      <c r="B45" s="55" t="s">
        <v>73</v>
      </c>
      <c r="C45" s="55"/>
      <c r="D45" s="55"/>
      <c r="E45" s="55"/>
      <c r="F45" s="5" t="s">
        <v>31</v>
      </c>
      <c r="G45" s="11">
        <f>G31+G36+G42</f>
        <v>94.72</v>
      </c>
      <c r="H45" s="11"/>
      <c r="I45" s="11"/>
      <c r="J45" s="11">
        <f>J31+J32+J36+J42</f>
        <v>875.7599999999999</v>
      </c>
      <c r="K45" s="11">
        <f>K31+K32+K36+K42</f>
        <v>2227.01</v>
      </c>
      <c r="L45" s="11">
        <f>K45/2</f>
        <v>1113.505</v>
      </c>
      <c r="M45" s="11">
        <f>K45-L45</f>
        <v>1113.505</v>
      </c>
      <c r="N45" s="11"/>
      <c r="O45" s="5"/>
      <c r="P45" s="5"/>
      <c r="Q45" s="5"/>
      <c r="R45" s="5"/>
      <c r="S45" s="5"/>
      <c r="T45" s="5"/>
    </row>
    <row r="46" spans="2:7" ht="15">
      <c r="B46" s="54" t="s">
        <v>74</v>
      </c>
      <c r="C46" s="54"/>
      <c r="D46" s="54"/>
      <c r="E46" s="54"/>
      <c r="F46" s="54"/>
      <c r="G46" s="54"/>
    </row>
    <row r="47" spans="1:20" ht="15" customHeight="1">
      <c r="A47" s="52" t="s">
        <v>2</v>
      </c>
      <c r="B47" s="52" t="s">
        <v>3</v>
      </c>
      <c r="C47" s="52"/>
      <c r="D47" s="52"/>
      <c r="E47" s="52"/>
      <c r="F47" s="52" t="s">
        <v>4</v>
      </c>
      <c r="G47" s="52" t="s">
        <v>5</v>
      </c>
      <c r="H47" s="52" t="s">
        <v>50</v>
      </c>
      <c r="I47" s="52"/>
      <c r="J47" s="52"/>
      <c r="K47" s="52">
        <v>2014</v>
      </c>
      <c r="L47" s="52"/>
      <c r="M47" s="52"/>
      <c r="N47" s="52" t="s">
        <v>29</v>
      </c>
      <c r="O47" s="52" t="s">
        <v>8</v>
      </c>
      <c r="P47" s="52">
        <v>2015</v>
      </c>
      <c r="Q47" s="52"/>
      <c r="R47" s="52"/>
      <c r="S47" s="52" t="s">
        <v>9</v>
      </c>
      <c r="T47" s="52" t="s">
        <v>10</v>
      </c>
    </row>
    <row r="48" spans="1:20" ht="27">
      <c r="A48" s="52"/>
      <c r="B48" s="52"/>
      <c r="C48" s="52"/>
      <c r="D48" s="52"/>
      <c r="E48" s="52"/>
      <c r="F48" s="52"/>
      <c r="G48" s="52"/>
      <c r="H48" s="4" t="s">
        <v>11</v>
      </c>
      <c r="I48" s="4" t="s">
        <v>12</v>
      </c>
      <c r="J48" s="4" t="s">
        <v>13</v>
      </c>
      <c r="K48" s="4" t="s">
        <v>11</v>
      </c>
      <c r="L48" s="4" t="s">
        <v>12</v>
      </c>
      <c r="M48" s="4" t="s">
        <v>13</v>
      </c>
      <c r="N48" s="52"/>
      <c r="O48" s="52"/>
      <c r="P48" s="4" t="s">
        <v>11</v>
      </c>
      <c r="Q48" s="4" t="s">
        <v>12</v>
      </c>
      <c r="R48" s="4" t="s">
        <v>13</v>
      </c>
      <c r="S48" s="52"/>
      <c r="T48" s="52"/>
    </row>
    <row r="49" spans="1:20" ht="15" customHeight="1">
      <c r="A49" s="14" t="s">
        <v>14</v>
      </c>
      <c r="B49" s="55" t="s">
        <v>75</v>
      </c>
      <c r="C49" s="55"/>
      <c r="D49" s="55"/>
      <c r="E49" s="55"/>
      <c r="F49" s="5" t="s">
        <v>31</v>
      </c>
      <c r="G49" s="11">
        <f>G24</f>
        <v>257.16</v>
      </c>
      <c r="H49" s="11"/>
      <c r="I49" s="11"/>
      <c r="J49" s="11">
        <f>J24</f>
        <v>489.06</v>
      </c>
      <c r="K49" s="11">
        <f>K24</f>
        <v>2003.4767812</v>
      </c>
      <c r="L49" s="11">
        <f>K49/2</f>
        <v>1001.7383906</v>
      </c>
      <c r="M49" s="11">
        <f>K49-L49</f>
        <v>1001.7383906</v>
      </c>
      <c r="N49" s="11"/>
      <c r="O49" s="11"/>
      <c r="P49" s="5"/>
      <c r="Q49" s="5"/>
      <c r="R49" s="5"/>
      <c r="S49" s="5"/>
      <c r="T49" s="5"/>
    </row>
    <row r="50" spans="1:20" ht="15" customHeight="1">
      <c r="A50" s="14" t="s">
        <v>17</v>
      </c>
      <c r="B50" s="55" t="s">
        <v>76</v>
      </c>
      <c r="C50" s="55"/>
      <c r="D50" s="55"/>
      <c r="E50" s="55"/>
      <c r="F50" s="5" t="s">
        <v>31</v>
      </c>
      <c r="G50" s="11">
        <f>G45</f>
        <v>94.72</v>
      </c>
      <c r="H50" s="11"/>
      <c r="I50" s="11"/>
      <c r="J50" s="11">
        <f>J45</f>
        <v>875.7599999999999</v>
      </c>
      <c r="K50" s="11">
        <f>K45</f>
        <v>2227.01</v>
      </c>
      <c r="L50" s="11">
        <f>K50/2</f>
        <v>1113.505</v>
      </c>
      <c r="M50" s="11">
        <f>K50-L50</f>
        <v>1113.505</v>
      </c>
      <c r="N50" s="11"/>
      <c r="O50" s="11"/>
      <c r="P50" s="5"/>
      <c r="Q50" s="5"/>
      <c r="R50" s="5"/>
      <c r="S50" s="5"/>
      <c r="T50" s="5"/>
    </row>
    <row r="51" spans="1:20" ht="15" customHeight="1">
      <c r="A51" s="14" t="s">
        <v>19</v>
      </c>
      <c r="B51" s="55" t="s">
        <v>77</v>
      </c>
      <c r="C51" s="55"/>
      <c r="D51" s="55"/>
      <c r="E51" s="55"/>
      <c r="F51" s="5" t="s">
        <v>31</v>
      </c>
      <c r="G51" s="11">
        <f>G49+G50</f>
        <v>351.88</v>
      </c>
      <c r="H51" s="11"/>
      <c r="I51" s="11"/>
      <c r="J51" s="11">
        <f>J49+J50</f>
        <v>1364.82</v>
      </c>
      <c r="K51" s="11">
        <f>K49+K50</f>
        <v>4230.4867812</v>
      </c>
      <c r="L51" s="11">
        <f>K51/2</f>
        <v>2115.2433906</v>
      </c>
      <c r="M51" s="11">
        <f>K51-L51</f>
        <v>2115.2433906</v>
      </c>
      <c r="N51" s="11"/>
      <c r="O51" s="11"/>
      <c r="P51" s="5"/>
      <c r="Q51" s="5"/>
      <c r="R51" s="5"/>
      <c r="S51" s="5"/>
      <c r="T51" s="5"/>
    </row>
    <row r="52" spans="1:20" ht="15" customHeight="1">
      <c r="A52" s="15"/>
      <c r="B52" s="58"/>
      <c r="C52" s="58"/>
      <c r="D52" s="58"/>
      <c r="E52" s="5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10" s="3" customFormat="1" ht="15" customHeight="1">
      <c r="A53" s="15"/>
      <c r="B53" s="50"/>
      <c r="C53" s="50"/>
      <c r="D53" s="50"/>
      <c r="E53" s="50"/>
      <c r="F53" s="50"/>
      <c r="G53" s="50"/>
      <c r="H53" s="50"/>
      <c r="I53" s="50"/>
      <c r="J53" s="50"/>
    </row>
    <row r="54" spans="1:5" s="3" customFormat="1" ht="13.5">
      <c r="A54" s="15"/>
      <c r="B54" s="2"/>
      <c r="C54" s="2"/>
      <c r="D54" s="2"/>
      <c r="E54" s="2"/>
    </row>
    <row r="55" spans="1:14" s="3" customFormat="1" ht="13.5">
      <c r="A55" s="59" t="s">
        <v>78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20" ht="15" customHeight="1">
      <c r="A56" s="52" t="s">
        <v>2</v>
      </c>
      <c r="B56" s="52" t="s">
        <v>3</v>
      </c>
      <c r="C56" s="52"/>
      <c r="D56" s="52"/>
      <c r="E56" s="52"/>
      <c r="F56" s="52" t="s">
        <v>4</v>
      </c>
      <c r="G56" s="52" t="s">
        <v>5</v>
      </c>
      <c r="H56" s="52" t="s">
        <v>50</v>
      </c>
      <c r="I56" s="52"/>
      <c r="J56" s="52"/>
      <c r="K56" s="52">
        <v>2014</v>
      </c>
      <c r="L56" s="52"/>
      <c r="M56" s="52"/>
      <c r="N56" s="52" t="s">
        <v>29</v>
      </c>
      <c r="O56" s="52" t="s">
        <v>8</v>
      </c>
      <c r="P56" s="52">
        <v>2015</v>
      </c>
      <c r="Q56" s="52"/>
      <c r="R56" s="52"/>
      <c r="S56" s="52" t="s">
        <v>9</v>
      </c>
      <c r="T56" s="52" t="s">
        <v>10</v>
      </c>
    </row>
    <row r="57" spans="1:20" ht="41.25">
      <c r="A57" s="52"/>
      <c r="B57" s="52"/>
      <c r="C57" s="52"/>
      <c r="D57" s="52"/>
      <c r="E57" s="52"/>
      <c r="F57" s="52"/>
      <c r="G57" s="52"/>
      <c r="H57" s="4" t="s">
        <v>11</v>
      </c>
      <c r="I57" s="4" t="s">
        <v>79</v>
      </c>
      <c r="J57" s="4" t="s">
        <v>80</v>
      </c>
      <c r="K57" s="4" t="s">
        <v>11</v>
      </c>
      <c r="L57" s="4" t="s">
        <v>12</v>
      </c>
      <c r="M57" s="4" t="s">
        <v>13</v>
      </c>
      <c r="N57" s="52"/>
      <c r="O57" s="52"/>
      <c r="P57" s="4" t="s">
        <v>11</v>
      </c>
      <c r="Q57" s="4" t="s">
        <v>12</v>
      </c>
      <c r="R57" s="4" t="s">
        <v>13</v>
      </c>
      <c r="S57" s="52"/>
      <c r="T57" s="52"/>
    </row>
    <row r="58" spans="1:20" ht="15" customHeight="1">
      <c r="A58" s="55" t="s">
        <v>22</v>
      </c>
      <c r="B58" s="55" t="s">
        <v>81</v>
      </c>
      <c r="C58" s="55"/>
      <c r="D58" s="55"/>
      <c r="E58" s="55"/>
      <c r="F58" s="16" t="s">
        <v>82</v>
      </c>
      <c r="G58" s="11">
        <v>288.39</v>
      </c>
      <c r="H58" s="11"/>
      <c r="I58" s="11"/>
      <c r="J58" s="11">
        <f>G58</f>
        <v>288.39</v>
      </c>
      <c r="K58" s="11">
        <v>402.05</v>
      </c>
      <c r="L58" s="11">
        <f>K58*1.03</f>
        <v>414.11150000000004</v>
      </c>
      <c r="M58" s="11">
        <f>L58*1.03</f>
        <v>426.5348450000001</v>
      </c>
      <c r="N58" s="11"/>
      <c r="O58" s="5">
        <f>M58/L58*100</f>
        <v>103</v>
      </c>
      <c r="P58" s="5"/>
      <c r="Q58" s="5"/>
      <c r="R58" s="5"/>
      <c r="S58" s="5"/>
      <c r="T58" s="5"/>
    </row>
    <row r="59" spans="1:20" ht="37.5" customHeight="1">
      <c r="A59" s="55"/>
      <c r="B59" s="55"/>
      <c r="C59" s="55"/>
      <c r="D59" s="55"/>
      <c r="E59" s="55"/>
      <c r="F59" s="6" t="s">
        <v>83</v>
      </c>
      <c r="G59" s="17">
        <v>118545.76</v>
      </c>
      <c r="H59" s="11"/>
      <c r="I59" s="11"/>
      <c r="J59" s="18">
        <f>G59</f>
        <v>118545.76</v>
      </c>
      <c r="K59" s="19">
        <f>G59*K58/G58</f>
        <v>165266.90526023787</v>
      </c>
      <c r="L59" s="11">
        <f>K59*1.03</f>
        <v>170224.91241804502</v>
      </c>
      <c r="M59" s="11">
        <f>L59*1.03</f>
        <v>175331.65979058636</v>
      </c>
      <c r="N59" s="11"/>
      <c r="O59" s="5">
        <f>M59/L59*100</f>
        <v>103</v>
      </c>
      <c r="P59" s="5"/>
      <c r="Q59" s="5"/>
      <c r="R59" s="5"/>
      <c r="S59" s="5"/>
      <c r="T59" s="5"/>
    </row>
    <row r="60" spans="2:20" ht="13.5">
      <c r="B60" s="54" t="s">
        <v>84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5" customHeight="1">
      <c r="A61" s="52" t="s">
        <v>2</v>
      </c>
      <c r="B61" s="52" t="s">
        <v>3</v>
      </c>
      <c r="C61" s="52"/>
      <c r="D61" s="52"/>
      <c r="E61" s="52"/>
      <c r="F61" s="52" t="s">
        <v>4</v>
      </c>
      <c r="G61" s="52">
        <v>2012</v>
      </c>
      <c r="H61" s="52" t="s">
        <v>50</v>
      </c>
      <c r="I61" s="52"/>
      <c r="J61" s="52"/>
      <c r="K61" s="52">
        <v>2014</v>
      </c>
      <c r="L61" s="52"/>
      <c r="M61" s="52"/>
      <c r="N61" s="52" t="s">
        <v>29</v>
      </c>
      <c r="O61" s="52" t="s">
        <v>8</v>
      </c>
      <c r="P61" s="52">
        <v>2015</v>
      </c>
      <c r="Q61" s="52"/>
      <c r="R61" s="52"/>
      <c r="S61" s="52" t="s">
        <v>9</v>
      </c>
      <c r="T61" s="52" t="s">
        <v>10</v>
      </c>
    </row>
    <row r="62" spans="1:20" ht="45">
      <c r="A62" s="52"/>
      <c r="B62" s="52"/>
      <c r="C62" s="52"/>
      <c r="D62" s="52"/>
      <c r="E62" s="52"/>
      <c r="F62" s="52"/>
      <c r="G62" s="52"/>
      <c r="H62" s="4" t="s">
        <v>11</v>
      </c>
      <c r="I62" s="4" t="s">
        <v>12</v>
      </c>
      <c r="J62" s="4" t="s">
        <v>13</v>
      </c>
      <c r="K62" s="4" t="s">
        <v>11</v>
      </c>
      <c r="L62" s="4" t="s">
        <v>12</v>
      </c>
      <c r="M62" s="4" t="s">
        <v>13</v>
      </c>
      <c r="N62" s="52"/>
      <c r="O62" s="52"/>
      <c r="P62" s="4" t="s">
        <v>11</v>
      </c>
      <c r="Q62" s="4" t="s">
        <v>12</v>
      </c>
      <c r="R62" s="4" t="s">
        <v>13</v>
      </c>
      <c r="S62" s="52"/>
      <c r="T62" s="52"/>
    </row>
    <row r="63" spans="1:20" ht="30.75" customHeight="1">
      <c r="A63" s="5" t="s">
        <v>14</v>
      </c>
      <c r="B63" s="55" t="s">
        <v>85</v>
      </c>
      <c r="C63" s="55"/>
      <c r="D63" s="55"/>
      <c r="E63" s="55"/>
      <c r="F63" s="16" t="s">
        <v>86</v>
      </c>
      <c r="G63" s="5">
        <v>1720.99</v>
      </c>
      <c r="H63" s="5"/>
      <c r="I63" s="5"/>
      <c r="J63" s="11">
        <f>J72/J64</f>
        <v>1974.4999999999998</v>
      </c>
      <c r="K63" s="5">
        <v>2044.36</v>
      </c>
      <c r="L63" s="5">
        <v>1896.49</v>
      </c>
      <c r="M63" s="5">
        <v>2192.23</v>
      </c>
      <c r="N63" s="11"/>
      <c r="O63" s="11">
        <f>M63/L63*100</f>
        <v>115.59407115249752</v>
      </c>
      <c r="P63" s="5"/>
      <c r="Q63" s="5"/>
      <c r="R63" s="5"/>
      <c r="S63" s="5"/>
      <c r="T63" s="5"/>
    </row>
    <row r="64" spans="1:20" ht="15">
      <c r="A64" s="5" t="s">
        <v>17</v>
      </c>
      <c r="B64" s="56" t="s">
        <v>87</v>
      </c>
      <c r="C64" s="56"/>
      <c r="D64" s="56"/>
      <c r="E64" s="56"/>
      <c r="F64" s="5" t="s">
        <v>88</v>
      </c>
      <c r="G64" s="5">
        <v>0.04</v>
      </c>
      <c r="H64" s="5"/>
      <c r="I64" s="5"/>
      <c r="J64" s="5">
        <v>0.016</v>
      </c>
      <c r="K64" s="20">
        <v>0.073</v>
      </c>
      <c r="L64" s="21">
        <f>K64/2</f>
        <v>0.0365</v>
      </c>
      <c r="M64" s="21">
        <f>K64-L64</f>
        <v>0.0365</v>
      </c>
      <c r="N64" s="11"/>
      <c r="O64" s="11">
        <f>M64/L64*100</f>
        <v>100</v>
      </c>
      <c r="P64" s="5"/>
      <c r="Q64" s="5"/>
      <c r="R64" s="5"/>
      <c r="S64" s="5"/>
      <c r="T64" s="5"/>
    </row>
    <row r="65" spans="1:20" ht="15">
      <c r="A65" s="5" t="s">
        <v>19</v>
      </c>
      <c r="B65" s="56" t="s">
        <v>89</v>
      </c>
      <c r="C65" s="56"/>
      <c r="D65" s="56"/>
      <c r="E65" s="56"/>
      <c r="F65" s="5" t="s">
        <v>31</v>
      </c>
      <c r="G65" s="5">
        <v>64.88</v>
      </c>
      <c r="H65" s="5"/>
      <c r="I65" s="5"/>
      <c r="J65" s="5">
        <v>31.592</v>
      </c>
      <c r="K65" s="21">
        <f>L65+M65</f>
        <v>77.08</v>
      </c>
      <c r="L65" s="21">
        <v>35.75</v>
      </c>
      <c r="M65" s="21">
        <v>41.33</v>
      </c>
      <c r="N65" s="11"/>
      <c r="O65" s="11">
        <f>M65/L65*100</f>
        <v>115.6083916083916</v>
      </c>
      <c r="P65" s="5"/>
      <c r="Q65" s="5"/>
      <c r="R65" s="5"/>
      <c r="S65" s="5"/>
      <c r="T65" s="5"/>
    </row>
    <row r="66" spans="1:20" ht="29.25" customHeight="1">
      <c r="A66" s="5" t="s">
        <v>22</v>
      </c>
      <c r="B66" s="55" t="s">
        <v>90</v>
      </c>
      <c r="C66" s="55"/>
      <c r="D66" s="55"/>
      <c r="E66" s="55"/>
      <c r="F66" s="16" t="s">
        <v>86</v>
      </c>
      <c r="G66" s="5">
        <v>53.18</v>
      </c>
      <c r="H66" s="5"/>
      <c r="I66" s="5"/>
      <c r="J66" s="11">
        <f>G66</f>
        <v>53.18</v>
      </c>
      <c r="K66" s="5">
        <v>63.17</v>
      </c>
      <c r="L66" s="11">
        <v>58.6</v>
      </c>
      <c r="M66" s="5">
        <v>67.74</v>
      </c>
      <c r="N66" s="11"/>
      <c r="O66" s="11">
        <f>M66/L66*100</f>
        <v>115.59726962457337</v>
      </c>
      <c r="P66" s="5"/>
      <c r="Q66" s="5"/>
      <c r="R66" s="5"/>
      <c r="S66" s="5"/>
      <c r="T66" s="5"/>
    </row>
    <row r="67" ht="15"/>
    <row r="68" spans="2:20" ht="15">
      <c r="B68" s="54" t="s">
        <v>91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5" customHeight="1">
      <c r="A69" s="52" t="s">
        <v>2</v>
      </c>
      <c r="B69" s="52" t="s">
        <v>3</v>
      </c>
      <c r="C69" s="52"/>
      <c r="D69" s="52"/>
      <c r="E69" s="52"/>
      <c r="F69" s="52" t="s">
        <v>4</v>
      </c>
      <c r="G69" s="52" t="s">
        <v>5</v>
      </c>
      <c r="H69" s="52" t="s">
        <v>92</v>
      </c>
      <c r="I69" s="52"/>
      <c r="J69" s="52"/>
      <c r="K69" s="52">
        <v>2014</v>
      </c>
      <c r="L69" s="52"/>
      <c r="M69" s="52"/>
      <c r="N69" s="52" t="s">
        <v>29</v>
      </c>
      <c r="O69" s="52" t="s">
        <v>8</v>
      </c>
      <c r="P69" s="52">
        <v>2015</v>
      </c>
      <c r="Q69" s="52"/>
      <c r="R69" s="52"/>
      <c r="S69" s="52" t="s">
        <v>9</v>
      </c>
      <c r="T69" s="52" t="s">
        <v>10</v>
      </c>
    </row>
    <row r="70" spans="1:20" ht="45">
      <c r="A70" s="52"/>
      <c r="B70" s="52"/>
      <c r="C70" s="52"/>
      <c r="D70" s="52"/>
      <c r="E70" s="52"/>
      <c r="F70" s="52"/>
      <c r="G70" s="52"/>
      <c r="H70" s="4" t="s">
        <v>11</v>
      </c>
      <c r="I70" s="4" t="s">
        <v>12</v>
      </c>
      <c r="J70" s="4" t="s">
        <v>13</v>
      </c>
      <c r="K70" s="4" t="s">
        <v>11</v>
      </c>
      <c r="L70" s="4" t="s">
        <v>12</v>
      </c>
      <c r="M70" s="4" t="s">
        <v>13</v>
      </c>
      <c r="N70" s="52"/>
      <c r="O70" s="52"/>
      <c r="P70" s="4" t="s">
        <v>11</v>
      </c>
      <c r="Q70" s="4" t="s">
        <v>12</v>
      </c>
      <c r="R70" s="4" t="s">
        <v>13</v>
      </c>
      <c r="S70" s="52"/>
      <c r="T70" s="52"/>
    </row>
    <row r="71" spans="1:20" ht="15">
      <c r="A71" s="5" t="s">
        <v>14</v>
      </c>
      <c r="B71" s="56" t="s">
        <v>93</v>
      </c>
      <c r="C71" s="56"/>
      <c r="D71" s="56"/>
      <c r="E71" s="56"/>
      <c r="F71" s="5" t="s">
        <v>31</v>
      </c>
      <c r="G71" s="11">
        <f>G51</f>
        <v>351.88</v>
      </c>
      <c r="H71" s="11"/>
      <c r="I71" s="11"/>
      <c r="J71" s="11">
        <v>175.898</v>
      </c>
      <c r="K71" s="11">
        <f>K51</f>
        <v>4230.4867812</v>
      </c>
      <c r="L71" s="11">
        <f>K71/2</f>
        <v>2115.2433906</v>
      </c>
      <c r="M71" s="11">
        <f>K71-L71</f>
        <v>2115.2433906</v>
      </c>
      <c r="N71" s="11"/>
      <c r="O71" s="5">
        <f aca="true" t="shared" si="0" ref="O71:O76">M71/L71*100</f>
        <v>100</v>
      </c>
      <c r="P71" s="5"/>
      <c r="Q71" s="5"/>
      <c r="R71" s="5"/>
      <c r="S71" s="5"/>
      <c r="T71" s="5"/>
    </row>
    <row r="72" spans="1:20" ht="15">
      <c r="A72" s="5" t="s">
        <v>17</v>
      </c>
      <c r="B72" s="56" t="s">
        <v>94</v>
      </c>
      <c r="C72" s="56"/>
      <c r="D72" s="56"/>
      <c r="E72" s="56"/>
      <c r="F72" s="5" t="s">
        <v>31</v>
      </c>
      <c r="G72" s="11">
        <v>64.88</v>
      </c>
      <c r="H72" s="11"/>
      <c r="I72" s="11"/>
      <c r="J72" s="11">
        <v>31.592</v>
      </c>
      <c r="K72" s="11">
        <v>77.08</v>
      </c>
      <c r="L72" s="11">
        <f>K72/2</f>
        <v>38.54</v>
      </c>
      <c r="M72" s="11">
        <f>K72-L72</f>
        <v>38.54</v>
      </c>
      <c r="N72" s="11"/>
      <c r="O72" s="5">
        <f t="shared" si="0"/>
        <v>100</v>
      </c>
      <c r="P72" s="5"/>
      <c r="Q72" s="5"/>
      <c r="R72" s="5"/>
      <c r="S72" s="5"/>
      <c r="T72" s="5"/>
    </row>
    <row r="73" spans="1:20" ht="15">
      <c r="A73" s="5" t="s">
        <v>19</v>
      </c>
      <c r="B73" s="56" t="s">
        <v>95</v>
      </c>
      <c r="C73" s="56"/>
      <c r="D73" s="56"/>
      <c r="E73" s="56"/>
      <c r="F73" s="5" t="s">
        <v>31</v>
      </c>
      <c r="G73" s="11">
        <f>G71+G72</f>
        <v>416.76</v>
      </c>
      <c r="H73" s="11"/>
      <c r="I73" s="11"/>
      <c r="J73" s="11">
        <f>J71+J72</f>
        <v>207.49</v>
      </c>
      <c r="K73" s="11">
        <f>K71+K72</f>
        <v>4307.5667812</v>
      </c>
      <c r="L73" s="11">
        <f>K73/2</f>
        <v>2153.7833906</v>
      </c>
      <c r="M73" s="11">
        <f>K73-L73</f>
        <v>2153.7833906</v>
      </c>
      <c r="N73" s="11"/>
      <c r="O73" s="5">
        <f t="shared" si="0"/>
        <v>100</v>
      </c>
      <c r="P73" s="5"/>
      <c r="Q73" s="5"/>
      <c r="R73" s="5"/>
      <c r="S73" s="5"/>
      <c r="T73" s="5"/>
    </row>
    <row r="74" spans="1:20" ht="15">
      <c r="A74" s="5" t="s">
        <v>22</v>
      </c>
      <c r="B74" s="56" t="s">
        <v>96</v>
      </c>
      <c r="C74" s="56"/>
      <c r="D74" s="56"/>
      <c r="E74" s="56"/>
      <c r="F74" s="5" t="s">
        <v>97</v>
      </c>
      <c r="G74" s="11">
        <v>1.22</v>
      </c>
      <c r="H74" s="11"/>
      <c r="I74" s="11"/>
      <c r="J74" s="22">
        <v>0.594</v>
      </c>
      <c r="K74" s="22">
        <v>2.769</v>
      </c>
      <c r="L74" s="11">
        <f>K74/2</f>
        <v>1.3845</v>
      </c>
      <c r="M74" s="11">
        <f>K74-L74</f>
        <v>1.3845</v>
      </c>
      <c r="N74" s="11"/>
      <c r="O74" s="5">
        <f t="shared" si="0"/>
        <v>100</v>
      </c>
      <c r="P74" s="5"/>
      <c r="Q74" s="5"/>
      <c r="R74" s="5"/>
      <c r="S74" s="5"/>
      <c r="T74" s="5"/>
    </row>
    <row r="75" spans="1:20" ht="15">
      <c r="A75" s="5" t="s">
        <v>24</v>
      </c>
      <c r="B75" s="56" t="s">
        <v>98</v>
      </c>
      <c r="C75" s="56"/>
      <c r="D75" s="56"/>
      <c r="E75" s="56"/>
      <c r="F75" s="5" t="s">
        <v>99</v>
      </c>
      <c r="G75" s="11">
        <v>0.247</v>
      </c>
      <c r="H75" s="11"/>
      <c r="I75" s="11"/>
      <c r="J75" s="11">
        <f>J74*G75/G74</f>
        <v>0.1202606557377049</v>
      </c>
      <c r="K75" s="22">
        <v>0.2474</v>
      </c>
      <c r="L75" s="11">
        <f>K75/2</f>
        <v>0.1237</v>
      </c>
      <c r="M75" s="11">
        <f>K75-L75</f>
        <v>0.1237</v>
      </c>
      <c r="N75" s="11"/>
      <c r="O75" s="5">
        <f t="shared" si="0"/>
        <v>100</v>
      </c>
      <c r="P75" s="5"/>
      <c r="Q75" s="5"/>
      <c r="R75" s="5"/>
      <c r="S75" s="5"/>
      <c r="T75" s="5"/>
    </row>
    <row r="76" spans="1:20" ht="15">
      <c r="A76" s="5" t="s">
        <v>26</v>
      </c>
      <c r="B76" s="56" t="s">
        <v>100</v>
      </c>
      <c r="C76" s="56"/>
      <c r="D76" s="56"/>
      <c r="E76" s="56"/>
      <c r="F76" s="16" t="s">
        <v>86</v>
      </c>
      <c r="G76" s="11">
        <v>341.56</v>
      </c>
      <c r="H76" s="11"/>
      <c r="I76" s="11"/>
      <c r="J76" s="11">
        <f>J73/J74</f>
        <v>349.3097643097643</v>
      </c>
      <c r="K76" s="11">
        <f>K73/K74</f>
        <v>1555.639863199711</v>
      </c>
      <c r="L76" s="11">
        <f>L73/L74</f>
        <v>1555.639863199711</v>
      </c>
      <c r="M76" s="11">
        <f>M73/M74</f>
        <v>1555.639863199711</v>
      </c>
      <c r="N76" s="11"/>
      <c r="O76" s="5">
        <f t="shared" si="0"/>
        <v>100</v>
      </c>
      <c r="P76" s="5"/>
      <c r="Q76" s="5"/>
      <c r="R76" s="5"/>
      <c r="S76" s="5"/>
      <c r="T76" s="5"/>
    </row>
    <row r="77" spans="1:20" ht="15">
      <c r="A77" s="3"/>
      <c r="B77" s="3"/>
      <c r="C77" s="3"/>
      <c r="D77" s="3"/>
      <c r="E77" s="3"/>
      <c r="F77" s="2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3"/>
      <c r="B78" s="60" t="s">
        <v>101</v>
      </c>
      <c r="C78" s="60"/>
      <c r="D78" s="60"/>
      <c r="E78" s="60"/>
      <c r="F78" s="60"/>
      <c r="G78" s="60"/>
      <c r="H78" s="60"/>
      <c r="I78" s="60"/>
      <c r="J78" s="3"/>
      <c r="K78" s="60" t="s">
        <v>102</v>
      </c>
      <c r="L78" s="60"/>
      <c r="M78" s="60"/>
      <c r="N78" s="60"/>
      <c r="O78" s="3"/>
      <c r="P78" s="3"/>
      <c r="Q78" s="3"/>
      <c r="R78" s="3"/>
      <c r="S78" s="3"/>
      <c r="T78" s="3"/>
    </row>
  </sheetData>
  <sheetProtection password="C6D3" sheet="1"/>
  <mergeCells count="138">
    <mergeCell ref="B78:I78"/>
    <mergeCell ref="K78:N78"/>
    <mergeCell ref="B73:E73"/>
    <mergeCell ref="B74:E74"/>
    <mergeCell ref="B75:E75"/>
    <mergeCell ref="B76:E76"/>
    <mergeCell ref="S69:S70"/>
    <mergeCell ref="T69:T70"/>
    <mergeCell ref="B71:E71"/>
    <mergeCell ref="B72:E72"/>
    <mergeCell ref="B68:T68"/>
    <mergeCell ref="A69:A70"/>
    <mergeCell ref="B69:E70"/>
    <mergeCell ref="F69:F70"/>
    <mergeCell ref="G69:G70"/>
    <mergeCell ref="H69:J69"/>
    <mergeCell ref="K69:M69"/>
    <mergeCell ref="N69:N70"/>
    <mergeCell ref="O69:O70"/>
    <mergeCell ref="P69:R69"/>
    <mergeCell ref="B63:E63"/>
    <mergeCell ref="B64:E64"/>
    <mergeCell ref="B65:E65"/>
    <mergeCell ref="B66:E66"/>
    <mergeCell ref="O61:O62"/>
    <mergeCell ref="P61:R61"/>
    <mergeCell ref="S61:S62"/>
    <mergeCell ref="T61:T62"/>
    <mergeCell ref="A58:A59"/>
    <mergeCell ref="B58:E59"/>
    <mergeCell ref="B60:T60"/>
    <mergeCell ref="A61:A62"/>
    <mergeCell ref="B61:E62"/>
    <mergeCell ref="F61:F62"/>
    <mergeCell ref="G61:G62"/>
    <mergeCell ref="H61:J61"/>
    <mergeCell ref="K61:M61"/>
    <mergeCell ref="N61:N62"/>
    <mergeCell ref="O56:O57"/>
    <mergeCell ref="P56:R56"/>
    <mergeCell ref="S56:S57"/>
    <mergeCell ref="T56:T57"/>
    <mergeCell ref="A55:N55"/>
    <mergeCell ref="A56:A57"/>
    <mergeCell ref="B56:E57"/>
    <mergeCell ref="F56:F57"/>
    <mergeCell ref="G56:G57"/>
    <mergeCell ref="H56:J56"/>
    <mergeCell ref="K56:M56"/>
    <mergeCell ref="N56:N57"/>
    <mergeCell ref="B50:E50"/>
    <mergeCell ref="B51:E51"/>
    <mergeCell ref="B52:E52"/>
    <mergeCell ref="B53:J53"/>
    <mergeCell ref="P47:R47"/>
    <mergeCell ref="S47:S48"/>
    <mergeCell ref="T47:T48"/>
    <mergeCell ref="B49:E49"/>
    <mergeCell ref="H47:J47"/>
    <mergeCell ref="K47:M47"/>
    <mergeCell ref="N47:N48"/>
    <mergeCell ref="O47:O48"/>
    <mergeCell ref="A47:A48"/>
    <mergeCell ref="B47:E48"/>
    <mergeCell ref="F47:F48"/>
    <mergeCell ref="G47:G48"/>
    <mergeCell ref="B43:E43"/>
    <mergeCell ref="B44:E44"/>
    <mergeCell ref="B45:E45"/>
    <mergeCell ref="B46:G46"/>
    <mergeCell ref="B39:E39"/>
    <mergeCell ref="B40:E40"/>
    <mergeCell ref="B41:E41"/>
    <mergeCell ref="B42:E42"/>
    <mergeCell ref="B35:E35"/>
    <mergeCell ref="B36:E36"/>
    <mergeCell ref="B37:E37"/>
    <mergeCell ref="B38:E38"/>
    <mergeCell ref="B31:E31"/>
    <mergeCell ref="B32:E32"/>
    <mergeCell ref="B33:E33"/>
    <mergeCell ref="B34:E34"/>
    <mergeCell ref="O29:O30"/>
    <mergeCell ref="P29:R29"/>
    <mergeCell ref="S29:S30"/>
    <mergeCell ref="T29:T30"/>
    <mergeCell ref="G29:G30"/>
    <mergeCell ref="H29:J29"/>
    <mergeCell ref="K29:M29"/>
    <mergeCell ref="N29:N30"/>
    <mergeCell ref="B26:E26"/>
    <mergeCell ref="B27:E27"/>
    <mergeCell ref="B28:F28"/>
    <mergeCell ref="A29:A30"/>
    <mergeCell ref="B29:E30"/>
    <mergeCell ref="F29:F30"/>
    <mergeCell ref="B22:E22"/>
    <mergeCell ref="B23:E23"/>
    <mergeCell ref="B24:E24"/>
    <mergeCell ref="B25:E25"/>
    <mergeCell ref="B17:E17"/>
    <mergeCell ref="B19:E19"/>
    <mergeCell ref="B20:E20"/>
    <mergeCell ref="B21:E21"/>
    <mergeCell ref="T12:T13"/>
    <mergeCell ref="B14:E14"/>
    <mergeCell ref="B15:E15"/>
    <mergeCell ref="B16:E16"/>
    <mergeCell ref="N12:N13"/>
    <mergeCell ref="O12:O13"/>
    <mergeCell ref="P12:R12"/>
    <mergeCell ref="S12:S13"/>
    <mergeCell ref="F12:F13"/>
    <mergeCell ref="G12:G13"/>
    <mergeCell ref="H12:J12"/>
    <mergeCell ref="K12:M12"/>
    <mergeCell ref="B9:E9"/>
    <mergeCell ref="B10:E10"/>
    <mergeCell ref="B11:E11"/>
    <mergeCell ref="A12:A13"/>
    <mergeCell ref="B12:E13"/>
    <mergeCell ref="B5:E5"/>
    <mergeCell ref="B6:E6"/>
    <mergeCell ref="B7:E7"/>
    <mergeCell ref="B8:E8"/>
    <mergeCell ref="O3:O4"/>
    <mergeCell ref="P3:R3"/>
    <mergeCell ref="S3:S4"/>
    <mergeCell ref="T3:T4"/>
    <mergeCell ref="A1:N1"/>
    <mergeCell ref="A2:N2"/>
    <mergeCell ref="A3:A4"/>
    <mergeCell ref="B3:E4"/>
    <mergeCell ref="F3:F4"/>
    <mergeCell ref="G3:G4"/>
    <mergeCell ref="H3:J3"/>
    <mergeCell ref="K3:M3"/>
    <mergeCell ref="N3:N4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1"/>
  <sheetViews>
    <sheetView zoomScale="140" zoomScaleNormal="140" workbookViewId="0" topLeftCell="H1">
      <selection activeCell="F13" sqref="F13"/>
    </sheetView>
  </sheetViews>
  <sheetFormatPr defaultColWidth="9.140625" defaultRowHeight="15"/>
  <cols>
    <col min="1" max="1" width="12.57421875" style="0" customWidth="1"/>
    <col min="2" max="2" width="18.421875" style="0" customWidth="1"/>
    <col min="3" max="3" width="18.57421875" style="0" customWidth="1"/>
    <col min="4" max="4" width="18.421875" style="0" customWidth="1"/>
    <col min="5" max="5" width="18.00390625" style="0" customWidth="1"/>
    <col min="6" max="6" width="18.57421875" style="0" customWidth="1"/>
    <col min="7" max="7" width="18.421875" style="0" customWidth="1"/>
    <col min="8" max="8" width="17.8515625" style="0" customWidth="1"/>
    <col min="9" max="9" width="18.421875" style="0" customWidth="1"/>
    <col min="10" max="10" width="18.28125" style="0" customWidth="1"/>
    <col min="11" max="12" width="17.8515625" style="0" customWidth="1"/>
    <col min="13" max="13" width="18.421875" style="0" customWidth="1"/>
    <col min="14" max="14" width="18.28125" style="0" customWidth="1"/>
    <col min="15" max="15" width="18.421875" style="0" customWidth="1"/>
    <col min="16" max="16" width="18.140625" style="0" customWidth="1"/>
    <col min="17" max="17" width="17.8515625" style="0" customWidth="1"/>
    <col min="18" max="18" width="18.421875" style="0" customWidth="1"/>
    <col min="19" max="19" width="12.421875" style="0" customWidth="1"/>
  </cols>
  <sheetData>
    <row r="2" spans="1:6" s="25" customFormat="1" ht="37.5" customHeight="1">
      <c r="A2" s="61" t="s">
        <v>103</v>
      </c>
      <c r="B2" s="61"/>
      <c r="C2" s="61"/>
      <c r="D2" s="61"/>
      <c r="E2" s="61"/>
      <c r="F2" s="61"/>
    </row>
    <row r="4" spans="1:19" ht="15" customHeight="1">
      <c r="A4" s="62" t="s">
        <v>104</v>
      </c>
      <c r="B4" s="63" t="s">
        <v>105</v>
      </c>
      <c r="C4" s="63"/>
      <c r="D4" s="63"/>
      <c r="E4" s="63"/>
      <c r="F4" s="63"/>
      <c r="G4" s="63"/>
      <c r="H4" s="64" t="s">
        <v>106</v>
      </c>
      <c r="I4" s="64"/>
      <c r="J4" s="64"/>
      <c r="K4" s="64"/>
      <c r="L4" s="64"/>
      <c r="M4" s="64"/>
      <c r="N4" s="63" t="s">
        <v>107</v>
      </c>
      <c r="O4" s="63"/>
      <c r="P4" s="63"/>
      <c r="Q4" s="63"/>
      <c r="R4" s="63"/>
      <c r="S4" s="63"/>
    </row>
    <row r="5" spans="1:19" ht="15" customHeight="1">
      <c r="A5" s="62"/>
      <c r="B5" s="63" t="s">
        <v>108</v>
      </c>
      <c r="C5" s="63"/>
      <c r="D5" s="63"/>
      <c r="E5" s="63" t="s">
        <v>109</v>
      </c>
      <c r="F5" s="63"/>
      <c r="G5" s="63"/>
      <c r="H5" s="64" t="s">
        <v>110</v>
      </c>
      <c r="I5" s="64"/>
      <c r="J5" s="64"/>
      <c r="K5" s="64" t="s">
        <v>111</v>
      </c>
      <c r="L5" s="64"/>
      <c r="M5" s="64"/>
      <c r="N5" s="63" t="s">
        <v>112</v>
      </c>
      <c r="O5" s="63"/>
      <c r="P5" s="63"/>
      <c r="Q5" s="63" t="s">
        <v>113</v>
      </c>
      <c r="R5" s="63"/>
      <c r="S5" s="63"/>
    </row>
    <row r="6" spans="1:19" ht="12" customHeight="1">
      <c r="A6" s="62"/>
      <c r="B6" s="63" t="s">
        <v>114</v>
      </c>
      <c r="C6" s="63"/>
      <c r="D6" s="63" t="s">
        <v>115</v>
      </c>
      <c r="E6" s="63" t="s">
        <v>114</v>
      </c>
      <c r="F6" s="63"/>
      <c r="G6" s="63" t="s">
        <v>115</v>
      </c>
      <c r="H6" s="64" t="s">
        <v>116</v>
      </c>
      <c r="I6" s="64"/>
      <c r="J6" s="64" t="s">
        <v>115</v>
      </c>
      <c r="K6" s="64" t="s">
        <v>116</v>
      </c>
      <c r="L6" s="64"/>
      <c r="M6" s="64" t="s">
        <v>115</v>
      </c>
      <c r="N6" s="62" t="s">
        <v>116</v>
      </c>
      <c r="O6" s="62"/>
      <c r="P6" s="63" t="s">
        <v>115</v>
      </c>
      <c r="Q6" s="62" t="s">
        <v>116</v>
      </c>
      <c r="R6" s="62"/>
      <c r="S6" s="63" t="s">
        <v>115</v>
      </c>
    </row>
    <row r="7" spans="1:19" ht="15" customHeight="1">
      <c r="A7" s="62"/>
      <c r="B7" s="65" t="s">
        <v>117</v>
      </c>
      <c r="C7" s="63" t="s">
        <v>118</v>
      </c>
      <c r="D7" s="63"/>
      <c r="E7" s="65" t="s">
        <v>117</v>
      </c>
      <c r="F7" s="63" t="s">
        <v>118</v>
      </c>
      <c r="G7" s="63"/>
      <c r="H7" s="66" t="s">
        <v>117</v>
      </c>
      <c r="I7" s="64" t="s">
        <v>118</v>
      </c>
      <c r="J7" s="64"/>
      <c r="K7" s="66" t="s">
        <v>117</v>
      </c>
      <c r="L7" s="64" t="s">
        <v>118</v>
      </c>
      <c r="M7" s="64"/>
      <c r="N7" s="65" t="s">
        <v>117</v>
      </c>
      <c r="O7" s="63" t="s">
        <v>118</v>
      </c>
      <c r="P7" s="63"/>
      <c r="Q7" s="65" t="s">
        <v>117</v>
      </c>
      <c r="R7" s="63" t="s">
        <v>118</v>
      </c>
      <c r="S7" s="63"/>
    </row>
    <row r="8" spans="1:19" ht="13.5">
      <c r="A8" s="62"/>
      <c r="B8" s="65"/>
      <c r="C8" s="63"/>
      <c r="D8" s="63"/>
      <c r="E8" s="65"/>
      <c r="F8" s="63"/>
      <c r="G8" s="63"/>
      <c r="H8" s="66"/>
      <c r="I8" s="64"/>
      <c r="J8" s="64"/>
      <c r="K8" s="66"/>
      <c r="L8" s="64"/>
      <c r="M8" s="64"/>
      <c r="N8" s="65"/>
      <c r="O8" s="63"/>
      <c r="P8" s="63"/>
      <c r="Q8" s="65"/>
      <c r="R8" s="63"/>
      <c r="S8" s="63"/>
    </row>
    <row r="9" spans="1:19" ht="13.5">
      <c r="A9" s="62"/>
      <c r="B9" s="65"/>
      <c r="C9" s="63"/>
      <c r="D9" s="63"/>
      <c r="E9" s="65"/>
      <c r="F9" s="63"/>
      <c r="G9" s="63"/>
      <c r="H9" s="66"/>
      <c r="I9" s="64"/>
      <c r="J9" s="64"/>
      <c r="K9" s="66"/>
      <c r="L9" s="64"/>
      <c r="M9" s="64"/>
      <c r="N9" s="65"/>
      <c r="O9" s="63"/>
      <c r="P9" s="63"/>
      <c r="Q9" s="65"/>
      <c r="R9" s="63"/>
      <c r="S9" s="63"/>
    </row>
    <row r="10" spans="1:19" ht="13.5">
      <c r="A10" s="62"/>
      <c r="B10" s="65"/>
      <c r="C10" s="63"/>
      <c r="D10" s="63"/>
      <c r="E10" s="65"/>
      <c r="F10" s="63"/>
      <c r="G10" s="63"/>
      <c r="H10" s="66"/>
      <c r="I10" s="64"/>
      <c r="J10" s="64"/>
      <c r="K10" s="66"/>
      <c r="L10" s="64"/>
      <c r="M10" s="64"/>
      <c r="N10" s="65"/>
      <c r="O10" s="63"/>
      <c r="P10" s="63"/>
      <c r="Q10" s="65"/>
      <c r="R10" s="63"/>
      <c r="S10" s="63"/>
    </row>
    <row r="11" spans="1:19" ht="13.5">
      <c r="A11" s="27"/>
      <c r="B11" s="28" t="s">
        <v>119</v>
      </c>
      <c r="C11" s="28" t="s">
        <v>120</v>
      </c>
      <c r="D11" s="28" t="s">
        <v>120</v>
      </c>
      <c r="E11" s="28" t="s">
        <v>119</v>
      </c>
      <c r="F11" s="28" t="s">
        <v>120</v>
      </c>
      <c r="G11" s="28" t="s">
        <v>120</v>
      </c>
      <c r="H11" s="29" t="s">
        <v>119</v>
      </c>
      <c r="I11" s="29" t="s">
        <v>120</v>
      </c>
      <c r="J11" s="29" t="s">
        <v>120</v>
      </c>
      <c r="K11" s="29" t="s">
        <v>119</v>
      </c>
      <c r="L11" s="29" t="s">
        <v>120</v>
      </c>
      <c r="M11" s="29" t="s">
        <v>120</v>
      </c>
      <c r="N11" s="28" t="s">
        <v>119</v>
      </c>
      <c r="O11" s="28" t="s">
        <v>120</v>
      </c>
      <c r="P11" s="28" t="s">
        <v>121</v>
      </c>
      <c r="Q11" s="28" t="s">
        <v>119</v>
      </c>
      <c r="R11" s="28" t="s">
        <v>120</v>
      </c>
      <c r="S11" s="28" t="s">
        <v>120</v>
      </c>
    </row>
    <row r="12" spans="1:19" s="33" customFormat="1" ht="13.5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</row>
    <row r="13" spans="1:19" s="37" customFormat="1" ht="78" customHeight="1">
      <c r="A13" s="26" t="s">
        <v>122</v>
      </c>
      <c r="B13" s="34">
        <v>118545.76</v>
      </c>
      <c r="C13" s="34">
        <v>53.18</v>
      </c>
      <c r="D13" s="34">
        <v>341.56</v>
      </c>
      <c r="E13" s="34">
        <v>134908.49</v>
      </c>
      <c r="F13" s="34">
        <v>58.6</v>
      </c>
      <c r="G13" s="34">
        <v>386.79</v>
      </c>
      <c r="H13" s="35">
        <v>165266.91</v>
      </c>
      <c r="I13" s="36">
        <v>58.6</v>
      </c>
      <c r="J13" s="36">
        <v>1555.64</v>
      </c>
      <c r="K13" s="36">
        <v>175331.66</v>
      </c>
      <c r="L13" s="36">
        <v>67.74</v>
      </c>
      <c r="M13" s="36">
        <f>J13</f>
        <v>1555.64</v>
      </c>
      <c r="N13" s="34"/>
      <c r="O13" s="34"/>
      <c r="P13" s="34"/>
      <c r="Q13" s="34"/>
      <c r="R13" s="34"/>
      <c r="S13" s="34"/>
    </row>
    <row r="16" spans="1:4" ht="15" customHeight="1">
      <c r="A16" s="67"/>
      <c r="B16" s="67"/>
      <c r="C16" s="67"/>
      <c r="D16" s="67"/>
    </row>
    <row r="17" spans="8:13" ht="13.5">
      <c r="H17" s="68" t="s">
        <v>123</v>
      </c>
      <c r="I17" s="68"/>
      <c r="J17" s="68"/>
      <c r="K17" s="68"/>
      <c r="L17" s="68"/>
      <c r="M17" s="68"/>
    </row>
    <row r="18" spans="4:7" ht="13.5">
      <c r="D18" s="67"/>
      <c r="E18" s="67"/>
      <c r="F18" s="67"/>
      <c r="G18" s="67"/>
    </row>
    <row r="21" spans="8:13" ht="13.5">
      <c r="H21" s="68" t="s">
        <v>124</v>
      </c>
      <c r="I21" s="68"/>
      <c r="J21" s="68"/>
      <c r="K21" s="68"/>
      <c r="L21" s="68"/>
      <c r="M21" s="68"/>
    </row>
  </sheetData>
  <sheetProtection password="C6D3" sheet="1"/>
  <mergeCells count="39">
    <mergeCell ref="D18:G18"/>
    <mergeCell ref="H21:M21"/>
    <mergeCell ref="Q7:Q10"/>
    <mergeCell ref="R7:R10"/>
    <mergeCell ref="A16:D16"/>
    <mergeCell ref="H17:M17"/>
    <mergeCell ref="Q6:R6"/>
    <mergeCell ref="S6:S10"/>
    <mergeCell ref="B7:B10"/>
    <mergeCell ref="C7:C10"/>
    <mergeCell ref="E7:E10"/>
    <mergeCell ref="F7:F10"/>
    <mergeCell ref="H7:H10"/>
    <mergeCell ref="I7:I10"/>
    <mergeCell ref="K7:K10"/>
    <mergeCell ref="L7:L10"/>
    <mergeCell ref="K6:L6"/>
    <mergeCell ref="M6:M10"/>
    <mergeCell ref="N6:O6"/>
    <mergeCell ref="P6:P10"/>
    <mergeCell ref="N7:N10"/>
    <mergeCell ref="O7:O10"/>
    <mergeCell ref="N4:S4"/>
    <mergeCell ref="B5:D5"/>
    <mergeCell ref="E5:G5"/>
    <mergeCell ref="H5:J5"/>
    <mergeCell ref="K5:M5"/>
    <mergeCell ref="N5:P5"/>
    <mergeCell ref="Q5:S5"/>
    <mergeCell ref="A2:F2"/>
    <mergeCell ref="A4:A10"/>
    <mergeCell ref="B4:G4"/>
    <mergeCell ref="H4:M4"/>
    <mergeCell ref="B6:C6"/>
    <mergeCell ref="D6:D10"/>
    <mergeCell ref="E6:F6"/>
    <mergeCell ref="G6:G10"/>
    <mergeCell ref="H6:I6"/>
    <mergeCell ref="J6:J1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130" zoomScaleNormal="130" workbookViewId="0" topLeftCell="E62">
      <selection activeCell="P44" sqref="P44"/>
    </sheetView>
  </sheetViews>
  <sheetFormatPr defaultColWidth="9.140625" defaultRowHeight="15"/>
  <cols>
    <col min="1" max="1" width="4.7109375" style="0" customWidth="1"/>
    <col min="5" max="5" width="11.8515625" style="0" customWidth="1"/>
    <col min="7" max="10" width="8.8515625" style="0" hidden="1" customWidth="1"/>
    <col min="11" max="11" width="8.7109375" style="0" customWidth="1"/>
    <col min="12" max="12" width="9.57421875" style="0" customWidth="1"/>
    <col min="13" max="13" width="9.28125" style="0" customWidth="1"/>
    <col min="14" max="15" width="6.8515625" style="0" customWidth="1"/>
    <col min="16" max="16" width="9.140625" style="0" customWidth="1"/>
  </cols>
  <sheetData>
    <row r="1" spans="1:20" ht="15" customHeight="1">
      <c r="A1" s="50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3"/>
      <c r="Q1" s="3"/>
      <c r="R1" s="3"/>
      <c r="S1" s="3"/>
      <c r="T1" s="3"/>
    </row>
    <row r="2" spans="1:20" ht="13.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"/>
      <c r="P2" s="3"/>
      <c r="Q2" s="3"/>
      <c r="R2" s="3"/>
      <c r="S2" s="3"/>
      <c r="T2" s="3"/>
    </row>
    <row r="3" spans="1:20" ht="15" customHeight="1">
      <c r="A3" s="52" t="s">
        <v>2</v>
      </c>
      <c r="B3" s="52" t="s">
        <v>3</v>
      </c>
      <c r="C3" s="52"/>
      <c r="D3" s="52"/>
      <c r="E3" s="52"/>
      <c r="F3" s="52" t="s">
        <v>4</v>
      </c>
      <c r="G3" s="52" t="s">
        <v>5</v>
      </c>
      <c r="H3" s="52" t="s">
        <v>6</v>
      </c>
      <c r="I3" s="52"/>
      <c r="J3" s="52"/>
      <c r="K3" s="52" t="s">
        <v>126</v>
      </c>
      <c r="L3" s="52"/>
      <c r="M3" s="52"/>
      <c r="N3" s="52" t="s">
        <v>127</v>
      </c>
      <c r="O3" s="52" t="s">
        <v>8</v>
      </c>
      <c r="P3" s="52">
        <v>2015</v>
      </c>
      <c r="Q3" s="52"/>
      <c r="R3" s="52"/>
      <c r="S3" s="52" t="s">
        <v>128</v>
      </c>
      <c r="T3" s="52" t="s">
        <v>10</v>
      </c>
    </row>
    <row r="4" spans="1:20" ht="27">
      <c r="A4" s="52"/>
      <c r="B4" s="52"/>
      <c r="C4" s="52"/>
      <c r="D4" s="52"/>
      <c r="E4" s="52"/>
      <c r="F4" s="52"/>
      <c r="G4" s="52"/>
      <c r="H4" s="4" t="s">
        <v>11</v>
      </c>
      <c r="I4" s="4" t="s">
        <v>12</v>
      </c>
      <c r="J4" s="4" t="s">
        <v>13</v>
      </c>
      <c r="K4" s="4" t="s">
        <v>11</v>
      </c>
      <c r="L4" s="4" t="s">
        <v>12</v>
      </c>
      <c r="M4" s="4" t="s">
        <v>13</v>
      </c>
      <c r="N4" s="52"/>
      <c r="O4" s="52"/>
      <c r="P4" s="4" t="s">
        <v>11</v>
      </c>
      <c r="Q4" s="4" t="s">
        <v>12</v>
      </c>
      <c r="R4" s="4" t="s">
        <v>13</v>
      </c>
      <c r="S4" s="52"/>
      <c r="T4" s="52"/>
    </row>
    <row r="5" spans="1:20" ht="15" customHeight="1">
      <c r="A5" s="5" t="s">
        <v>14</v>
      </c>
      <c r="B5" s="53" t="s">
        <v>15</v>
      </c>
      <c r="C5" s="53"/>
      <c r="D5" s="53"/>
      <c r="E5" s="53"/>
      <c r="F5" s="7" t="s">
        <v>16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</row>
    <row r="6" spans="1:20" ht="27" customHeight="1">
      <c r="A6" s="5" t="s">
        <v>17</v>
      </c>
      <c r="B6" s="53" t="s">
        <v>18</v>
      </c>
      <c r="C6" s="53"/>
      <c r="D6" s="53"/>
      <c r="E6" s="53"/>
      <c r="F6" s="7" t="s">
        <v>16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</row>
    <row r="7" spans="1:20" ht="15" customHeight="1">
      <c r="A7" s="5" t="s">
        <v>19</v>
      </c>
      <c r="B7" s="53" t="s">
        <v>20</v>
      </c>
      <c r="C7" s="53"/>
      <c r="D7" s="53"/>
      <c r="E7" s="53"/>
      <c r="F7" s="7" t="s">
        <v>21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/>
    </row>
    <row r="8" spans="1:20" ht="15" customHeight="1">
      <c r="A8" s="5" t="s">
        <v>22</v>
      </c>
      <c r="B8" s="53" t="s">
        <v>23</v>
      </c>
      <c r="C8" s="53"/>
      <c r="D8" s="53"/>
      <c r="E8" s="53"/>
      <c r="F8" s="7" t="s">
        <v>16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/>
    </row>
    <row r="9" spans="1:20" ht="30.75" customHeight="1">
      <c r="A9" s="5" t="s">
        <v>24</v>
      </c>
      <c r="B9" s="53" t="s">
        <v>25</v>
      </c>
      <c r="C9" s="53"/>
      <c r="D9" s="53"/>
      <c r="E9" s="5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/>
    </row>
    <row r="10" spans="1:20" ht="15" customHeight="1">
      <c r="A10" s="5" t="s">
        <v>26</v>
      </c>
      <c r="B10" s="53" t="s">
        <v>27</v>
      </c>
      <c r="C10" s="53"/>
      <c r="D10" s="53"/>
      <c r="E10" s="5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/>
    </row>
    <row r="11" spans="1:20" ht="13.5">
      <c r="A11" s="1"/>
      <c r="B11" s="54" t="s">
        <v>28</v>
      </c>
      <c r="C11" s="54"/>
      <c r="D11" s="54"/>
      <c r="E11" s="5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>
      <c r="A12" s="52" t="s">
        <v>2</v>
      </c>
      <c r="B12" s="52" t="s">
        <v>3</v>
      </c>
      <c r="C12" s="52"/>
      <c r="D12" s="52"/>
      <c r="E12" s="52"/>
      <c r="F12" s="52" t="s">
        <v>4</v>
      </c>
      <c r="G12" s="52" t="s">
        <v>5</v>
      </c>
      <c r="H12" s="52" t="s">
        <v>6</v>
      </c>
      <c r="I12" s="52"/>
      <c r="J12" s="52"/>
      <c r="K12" s="52" t="s">
        <v>126</v>
      </c>
      <c r="L12" s="52"/>
      <c r="M12" s="52"/>
      <c r="N12" s="52" t="s">
        <v>129</v>
      </c>
      <c r="O12" s="52" t="s">
        <v>8</v>
      </c>
      <c r="P12" s="52">
        <v>2015</v>
      </c>
      <c r="Q12" s="52"/>
      <c r="R12" s="52"/>
      <c r="S12" s="52" t="s">
        <v>128</v>
      </c>
      <c r="T12" s="52" t="s">
        <v>10</v>
      </c>
    </row>
    <row r="13" spans="1:20" ht="45">
      <c r="A13" s="52"/>
      <c r="B13" s="52"/>
      <c r="C13" s="52"/>
      <c r="D13" s="52"/>
      <c r="E13" s="52"/>
      <c r="F13" s="52"/>
      <c r="G13" s="52"/>
      <c r="H13" s="4" t="s">
        <v>11</v>
      </c>
      <c r="I13" s="4" t="s">
        <v>12</v>
      </c>
      <c r="J13" s="4" t="s">
        <v>13</v>
      </c>
      <c r="K13" s="4" t="s">
        <v>11</v>
      </c>
      <c r="L13" s="4" t="s">
        <v>12</v>
      </c>
      <c r="M13" s="4" t="s">
        <v>13</v>
      </c>
      <c r="N13" s="52"/>
      <c r="O13" s="52"/>
      <c r="P13" s="4" t="s">
        <v>11</v>
      </c>
      <c r="Q13" s="4" t="s">
        <v>12</v>
      </c>
      <c r="R13" s="4" t="s">
        <v>13</v>
      </c>
      <c r="S13" s="52"/>
      <c r="T13" s="52"/>
    </row>
    <row r="14" spans="1:20" ht="15" customHeight="1">
      <c r="A14" s="8" t="s">
        <v>14</v>
      </c>
      <c r="B14" s="55" t="s">
        <v>30</v>
      </c>
      <c r="C14" s="55"/>
      <c r="D14" s="55"/>
      <c r="E14" s="55"/>
      <c r="F14" s="9" t="s">
        <v>31</v>
      </c>
      <c r="G14" s="10">
        <v>4.71</v>
      </c>
      <c r="H14" s="11"/>
      <c r="I14" s="11"/>
      <c r="J14" s="11">
        <v>46</v>
      </c>
      <c r="K14" s="22">
        <v>394.58984</v>
      </c>
      <c r="L14" s="22">
        <f>K14/2</f>
        <v>197.29492</v>
      </c>
      <c r="M14" s="22">
        <f>K14-L14</f>
        <v>197.29492</v>
      </c>
      <c r="N14" s="38">
        <f>K14/G14*100</f>
        <v>8377.703609341826</v>
      </c>
      <c r="O14" s="5">
        <f>M14/L14*100</f>
        <v>100</v>
      </c>
      <c r="P14" s="5">
        <v>414.89</v>
      </c>
      <c r="Q14" s="5">
        <f>P14/2</f>
        <v>207.445</v>
      </c>
      <c r="R14" s="5">
        <f>Q14</f>
        <v>207.445</v>
      </c>
      <c r="S14" s="39">
        <f>P14/K14*100</f>
        <v>105.14462308507488</v>
      </c>
      <c r="T14" s="5">
        <f>R14/Q14*100</f>
        <v>100</v>
      </c>
    </row>
    <row r="15" spans="1:20" ht="15" customHeight="1">
      <c r="A15" s="8"/>
      <c r="B15" s="55" t="s">
        <v>32</v>
      </c>
      <c r="C15" s="55"/>
      <c r="D15" s="55"/>
      <c r="E15" s="55"/>
      <c r="F15" s="9" t="s">
        <v>31</v>
      </c>
      <c r="G15" s="12">
        <f>G14</f>
        <v>4.71</v>
      </c>
      <c r="H15" s="11"/>
      <c r="I15" s="11"/>
      <c r="J15" s="11">
        <f>J14</f>
        <v>46</v>
      </c>
      <c r="K15" s="22">
        <f>K14</f>
        <v>394.58984</v>
      </c>
      <c r="L15" s="22">
        <f>K15/2</f>
        <v>197.29492</v>
      </c>
      <c r="M15" s="22">
        <f>K15-L15</f>
        <v>197.29492</v>
      </c>
      <c r="N15" s="38">
        <f>K15/G15*100</f>
        <v>8377.703609341826</v>
      </c>
      <c r="O15" s="5">
        <f>M15/L15*100</f>
        <v>100</v>
      </c>
      <c r="P15" s="5">
        <v>414.89</v>
      </c>
      <c r="Q15" s="5">
        <f>Q14</f>
        <v>207.445</v>
      </c>
      <c r="R15" s="5">
        <f>Q14</f>
        <v>207.445</v>
      </c>
      <c r="S15" s="39">
        <f>P15/K15*100</f>
        <v>105.14462308507488</v>
      </c>
      <c r="T15" s="5">
        <f>R15/Q15*100</f>
        <v>100</v>
      </c>
    </row>
    <row r="16" spans="1:20" ht="15" customHeight="1">
      <c r="A16" s="8" t="s">
        <v>17</v>
      </c>
      <c r="B16" s="55" t="s">
        <v>33</v>
      </c>
      <c r="C16" s="55"/>
      <c r="D16" s="55"/>
      <c r="E16" s="55"/>
      <c r="F16" s="9" t="s">
        <v>31</v>
      </c>
      <c r="G16" s="12"/>
      <c r="H16" s="11"/>
      <c r="I16" s="11"/>
      <c r="J16" s="11"/>
      <c r="K16" s="22"/>
      <c r="L16" s="11"/>
      <c r="M16" s="11"/>
      <c r="N16" s="38"/>
      <c r="O16" s="5"/>
      <c r="P16" s="5"/>
      <c r="Q16" s="5"/>
      <c r="R16" s="5"/>
      <c r="S16" s="39"/>
      <c r="T16" s="5"/>
    </row>
    <row r="17" spans="1:20" ht="28.5" customHeight="1">
      <c r="A17" s="8" t="s">
        <v>19</v>
      </c>
      <c r="B17" s="55" t="s">
        <v>34</v>
      </c>
      <c r="C17" s="55"/>
      <c r="D17" s="55"/>
      <c r="E17" s="55"/>
      <c r="F17" s="9" t="s">
        <v>31</v>
      </c>
      <c r="G17" s="12"/>
      <c r="H17" s="11"/>
      <c r="I17" s="11"/>
      <c r="J17" s="11"/>
      <c r="K17" s="11"/>
      <c r="L17" s="11"/>
      <c r="M17" s="11"/>
      <c r="N17" s="38"/>
      <c r="O17" s="5"/>
      <c r="P17" s="22"/>
      <c r="Q17" s="5"/>
      <c r="R17" s="5"/>
      <c r="S17" s="39"/>
      <c r="T17" s="5"/>
    </row>
    <row r="18" spans="1:20" ht="15">
      <c r="A18" s="5"/>
      <c r="B18" s="1" t="s">
        <v>32</v>
      </c>
      <c r="C18" s="1"/>
      <c r="D18" s="1"/>
      <c r="E18" s="1"/>
      <c r="F18" s="9" t="s">
        <v>31</v>
      </c>
      <c r="G18" s="12"/>
      <c r="H18" s="11"/>
      <c r="I18" s="11"/>
      <c r="J18" s="11"/>
      <c r="K18" s="22"/>
      <c r="L18" s="11"/>
      <c r="M18" s="11"/>
      <c r="N18" s="38"/>
      <c r="O18" s="5"/>
      <c r="P18" s="5"/>
      <c r="Q18" s="5"/>
      <c r="R18" s="5"/>
      <c r="S18" s="39"/>
      <c r="T18" s="5"/>
    </row>
    <row r="19" spans="1:20" ht="15" customHeight="1">
      <c r="A19" s="8" t="s">
        <v>22</v>
      </c>
      <c r="B19" s="55" t="s">
        <v>35</v>
      </c>
      <c r="C19" s="55"/>
      <c r="D19" s="55"/>
      <c r="E19" s="55"/>
      <c r="F19" s="9" t="s">
        <v>31</v>
      </c>
      <c r="G19" s="12">
        <v>249.76</v>
      </c>
      <c r="H19" s="11"/>
      <c r="I19" s="11"/>
      <c r="J19" s="11">
        <v>443.06</v>
      </c>
      <c r="K19" s="22">
        <f>1563.89855*0.468</f>
        <v>731.9045214</v>
      </c>
      <c r="L19" s="22">
        <f>K19/2</f>
        <v>365.9522607</v>
      </c>
      <c r="M19" s="22">
        <f>K19-L19</f>
        <v>365.9522607</v>
      </c>
      <c r="N19" s="38">
        <f>K19/G19*100</f>
        <v>293.0431299647662</v>
      </c>
      <c r="O19" s="5">
        <f>M19/L19*100</f>
        <v>100</v>
      </c>
      <c r="P19" s="5">
        <v>814.775</v>
      </c>
      <c r="Q19" s="5">
        <f>P19/2</f>
        <v>407.3875</v>
      </c>
      <c r="R19" s="5">
        <f>Q19</f>
        <v>407.3875</v>
      </c>
      <c r="S19" s="39">
        <f>P19/K19*100</f>
        <v>111.32258049745121</v>
      </c>
      <c r="T19" s="5">
        <f>R19/Q19*100</f>
        <v>100</v>
      </c>
    </row>
    <row r="20" spans="1:20" ht="15" customHeight="1">
      <c r="A20" s="8" t="s">
        <v>24</v>
      </c>
      <c r="B20" s="55" t="s">
        <v>36</v>
      </c>
      <c r="C20" s="55"/>
      <c r="D20" s="55"/>
      <c r="E20" s="55"/>
      <c r="F20" s="9" t="s">
        <v>31</v>
      </c>
      <c r="G20" s="12">
        <v>2.69</v>
      </c>
      <c r="H20" s="11"/>
      <c r="I20" s="11"/>
      <c r="J20" s="11"/>
      <c r="K20" s="11"/>
      <c r="L20" s="11"/>
      <c r="M20" s="11"/>
      <c r="N20" s="38"/>
      <c r="O20" s="5"/>
      <c r="P20" s="5"/>
      <c r="Q20" s="5"/>
      <c r="R20" s="5"/>
      <c r="S20" s="39"/>
      <c r="T20" s="5"/>
    </row>
    <row r="21" spans="1:20" ht="15" customHeight="1">
      <c r="A21" s="8" t="s">
        <v>37</v>
      </c>
      <c r="B21" s="55" t="s">
        <v>38</v>
      </c>
      <c r="C21" s="55"/>
      <c r="D21" s="55"/>
      <c r="E21" s="55"/>
      <c r="F21" s="9" t="s">
        <v>31</v>
      </c>
      <c r="G21" s="12"/>
      <c r="H21" s="11"/>
      <c r="I21" s="11"/>
      <c r="J21" s="11"/>
      <c r="K21" s="49"/>
      <c r="L21" s="11"/>
      <c r="M21" s="11"/>
      <c r="N21" s="38"/>
      <c r="O21" s="5"/>
      <c r="P21" s="5"/>
      <c r="Q21" s="5"/>
      <c r="R21" s="5"/>
      <c r="S21" s="39"/>
      <c r="T21" s="5"/>
    </row>
    <row r="22" spans="1:20" ht="15" customHeight="1">
      <c r="A22" s="8" t="s">
        <v>39</v>
      </c>
      <c r="B22" s="55" t="s">
        <v>40</v>
      </c>
      <c r="C22" s="55"/>
      <c r="D22" s="55"/>
      <c r="E22" s="55"/>
      <c r="F22" s="9" t="s">
        <v>31</v>
      </c>
      <c r="G22" s="12">
        <f>G20</f>
        <v>2.69</v>
      </c>
      <c r="H22" s="11"/>
      <c r="I22" s="11"/>
      <c r="J22" s="11"/>
      <c r="K22" s="11"/>
      <c r="L22" s="11"/>
      <c r="M22" s="11"/>
      <c r="N22" s="38">
        <f>K22/G22*100</f>
        <v>0</v>
      </c>
      <c r="O22" s="5"/>
      <c r="P22" s="5"/>
      <c r="Q22" s="5"/>
      <c r="R22" s="5"/>
      <c r="S22" s="39"/>
      <c r="T22" s="5"/>
    </row>
    <row r="23" spans="1:20" ht="15" customHeight="1">
      <c r="A23" s="8" t="s">
        <v>41</v>
      </c>
      <c r="B23" s="55" t="s">
        <v>42</v>
      </c>
      <c r="C23" s="55"/>
      <c r="D23" s="55"/>
      <c r="E23" s="55"/>
      <c r="F23" s="9" t="s">
        <v>31</v>
      </c>
      <c r="G23" s="12"/>
      <c r="H23" s="11"/>
      <c r="I23" s="11"/>
      <c r="J23" s="11"/>
      <c r="K23" s="11"/>
      <c r="L23" s="11"/>
      <c r="M23" s="11"/>
      <c r="N23" s="38"/>
      <c r="O23" s="5"/>
      <c r="P23" s="5"/>
      <c r="Q23" s="5"/>
      <c r="R23" s="5"/>
      <c r="S23" s="39"/>
      <c r="T23" s="5"/>
    </row>
    <row r="24" spans="1:20" ht="15" customHeight="1">
      <c r="A24" s="8"/>
      <c r="B24" s="55" t="s">
        <v>43</v>
      </c>
      <c r="C24" s="55"/>
      <c r="D24" s="55"/>
      <c r="E24" s="55"/>
      <c r="F24" s="9" t="s">
        <v>31</v>
      </c>
      <c r="G24" s="12">
        <f>G14+G19+G20</f>
        <v>257.16</v>
      </c>
      <c r="H24" s="11"/>
      <c r="I24" s="11"/>
      <c r="J24" s="11">
        <f>J14+J19</f>
        <v>489.06</v>
      </c>
      <c r="K24" s="11">
        <f>K14+K19</f>
        <v>1126.4943614</v>
      </c>
      <c r="L24" s="11">
        <f>L14+L19+L20</f>
        <v>563.2471807</v>
      </c>
      <c r="M24" s="11">
        <f>K24-L24</f>
        <v>563.2471807</v>
      </c>
      <c r="N24" s="38">
        <f>K24/G24*100</f>
        <v>438.0519370819722</v>
      </c>
      <c r="O24" s="5">
        <f>M24/L24*100</f>
        <v>100</v>
      </c>
      <c r="P24" s="5">
        <f>P14+P19</f>
        <v>1229.665</v>
      </c>
      <c r="Q24" s="5">
        <f>P24/2</f>
        <v>614.8325</v>
      </c>
      <c r="R24" s="5">
        <f>Q24</f>
        <v>614.8325</v>
      </c>
      <c r="S24" s="39">
        <f>P24/K24*100</f>
        <v>109.15855792405213</v>
      </c>
      <c r="T24" s="5">
        <f>R24/Q24*100</f>
        <v>100</v>
      </c>
    </row>
    <row r="25" spans="1:20" ht="15" customHeight="1">
      <c r="A25" s="8"/>
      <c r="B25" s="55" t="s">
        <v>44</v>
      </c>
      <c r="C25" s="55"/>
      <c r="D25" s="55"/>
      <c r="E25" s="55"/>
      <c r="F25" s="5"/>
      <c r="G25" s="12"/>
      <c r="H25" s="11"/>
      <c r="I25" s="11"/>
      <c r="J25" s="11"/>
      <c r="K25" s="11"/>
      <c r="L25" s="11"/>
      <c r="M25" s="11"/>
      <c r="N25" s="38"/>
      <c r="O25" s="5"/>
      <c r="P25" s="5"/>
      <c r="Q25" s="5"/>
      <c r="R25" s="5"/>
      <c r="S25" s="39"/>
      <c r="T25" s="5"/>
    </row>
    <row r="26" spans="1:20" ht="15" customHeight="1">
      <c r="A26" s="8"/>
      <c r="B26" s="55" t="s">
        <v>45</v>
      </c>
      <c r="C26" s="55"/>
      <c r="D26" s="55"/>
      <c r="E26" s="55"/>
      <c r="F26" s="5" t="s">
        <v>46</v>
      </c>
      <c r="G26" s="12">
        <v>9448.6</v>
      </c>
      <c r="H26" s="11"/>
      <c r="I26" s="11"/>
      <c r="J26" s="11">
        <v>10674.9</v>
      </c>
      <c r="K26" s="11">
        <v>10860.4</v>
      </c>
      <c r="L26" s="11">
        <f>K26</f>
        <v>10860.4</v>
      </c>
      <c r="M26" s="11">
        <f>K26</f>
        <v>10860.4</v>
      </c>
      <c r="N26" s="38">
        <f>K26/G26*100</f>
        <v>114.94189615392756</v>
      </c>
      <c r="O26" s="5">
        <f>M26/L26*100</f>
        <v>100</v>
      </c>
      <c r="P26" s="5">
        <v>12090.09</v>
      </c>
      <c r="Q26" s="5">
        <f>P26</f>
        <v>12090.09</v>
      </c>
      <c r="R26" s="5">
        <f>Q26</f>
        <v>12090.09</v>
      </c>
      <c r="S26" s="39">
        <f>P26/K26*100</f>
        <v>111.32269529667415</v>
      </c>
      <c r="T26" s="5">
        <f>R26/Q26*100</f>
        <v>100</v>
      </c>
    </row>
    <row r="27" spans="1:20" ht="15">
      <c r="A27" s="5"/>
      <c r="B27" s="56" t="s">
        <v>47</v>
      </c>
      <c r="C27" s="56"/>
      <c r="D27" s="56"/>
      <c r="E27" s="56"/>
      <c r="F27" s="5" t="s">
        <v>48</v>
      </c>
      <c r="G27" s="12">
        <v>2</v>
      </c>
      <c r="H27" s="11"/>
      <c r="I27" s="11"/>
      <c r="J27" s="11">
        <v>6</v>
      </c>
      <c r="K27" s="38">
        <v>12</v>
      </c>
      <c r="L27" s="38">
        <f>K27</f>
        <v>12</v>
      </c>
      <c r="M27" s="38">
        <f>K27</f>
        <v>12</v>
      </c>
      <c r="N27" s="38">
        <f>K27/G27*100</f>
        <v>600</v>
      </c>
      <c r="O27" s="5">
        <f>M27/L27*100</f>
        <v>100</v>
      </c>
      <c r="P27" s="5">
        <v>12</v>
      </c>
      <c r="Q27" s="5">
        <v>12</v>
      </c>
      <c r="R27" s="5">
        <v>12</v>
      </c>
      <c r="S27" s="39">
        <f>P27/K27*100</f>
        <v>100</v>
      </c>
      <c r="T27" s="5">
        <f>R27/Q27*100</f>
        <v>100</v>
      </c>
    </row>
    <row r="28" spans="1:20" ht="15">
      <c r="A28" s="3"/>
      <c r="B28" s="3"/>
      <c r="C28" s="3"/>
      <c r="D28" s="3"/>
      <c r="E28" s="3"/>
      <c r="F28" s="3"/>
      <c r="G28" s="40"/>
      <c r="H28" s="41"/>
      <c r="I28" s="41"/>
      <c r="J28" s="41"/>
      <c r="K28" s="42"/>
      <c r="L28" s="42"/>
      <c r="M28" s="42"/>
      <c r="N28" s="42"/>
      <c r="O28" s="3"/>
      <c r="P28" s="3"/>
      <c r="Q28" s="3"/>
      <c r="R28" s="3"/>
      <c r="S28" s="43"/>
      <c r="T28" s="3"/>
    </row>
    <row r="29" spans="1:20" ht="15">
      <c r="A29" s="3"/>
      <c r="B29" s="3"/>
      <c r="C29" s="3"/>
      <c r="D29" s="3"/>
      <c r="E29" s="3"/>
      <c r="F29" s="3"/>
      <c r="G29" s="40"/>
      <c r="H29" s="41"/>
      <c r="I29" s="41"/>
      <c r="J29" s="41"/>
      <c r="K29" s="42"/>
      <c r="L29" s="42"/>
      <c r="M29" s="42"/>
      <c r="N29" s="42"/>
      <c r="O29" s="3"/>
      <c r="P29" s="3"/>
      <c r="Q29" s="3"/>
      <c r="R29" s="3"/>
      <c r="S29" s="43"/>
      <c r="T29" s="3"/>
    </row>
    <row r="30" spans="1:20" ht="15" customHeight="1">
      <c r="A30" s="1"/>
      <c r="B30" s="54" t="s">
        <v>49</v>
      </c>
      <c r="C30" s="54"/>
      <c r="D30" s="54"/>
      <c r="E30" s="54"/>
      <c r="F30" s="54"/>
      <c r="G30" s="1"/>
      <c r="H30" s="1"/>
      <c r="I30" s="1"/>
      <c r="J30" s="1"/>
      <c r="K30" s="13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52" t="s">
        <v>2</v>
      </c>
      <c r="B31" s="52" t="s">
        <v>3</v>
      </c>
      <c r="C31" s="52"/>
      <c r="D31" s="52"/>
      <c r="E31" s="52"/>
      <c r="F31" s="52" t="s">
        <v>4</v>
      </c>
      <c r="G31" s="52" t="s">
        <v>5</v>
      </c>
      <c r="H31" s="52" t="s">
        <v>50</v>
      </c>
      <c r="I31" s="52"/>
      <c r="J31" s="52"/>
      <c r="K31" s="52" t="s">
        <v>126</v>
      </c>
      <c r="L31" s="52"/>
      <c r="M31" s="52"/>
      <c r="N31" s="52" t="s">
        <v>130</v>
      </c>
      <c r="O31" s="52" t="s">
        <v>8</v>
      </c>
      <c r="P31" s="52">
        <v>2015</v>
      </c>
      <c r="Q31" s="52"/>
      <c r="R31" s="52"/>
      <c r="S31" s="52" t="s">
        <v>128</v>
      </c>
      <c r="T31" s="52" t="s">
        <v>10</v>
      </c>
    </row>
    <row r="32" spans="1:20" ht="45">
      <c r="A32" s="52"/>
      <c r="B32" s="52"/>
      <c r="C32" s="52"/>
      <c r="D32" s="52"/>
      <c r="E32" s="52"/>
      <c r="F32" s="52"/>
      <c r="G32" s="52"/>
      <c r="H32" s="4" t="s">
        <v>11</v>
      </c>
      <c r="I32" s="4" t="s">
        <v>12</v>
      </c>
      <c r="J32" s="4" t="s">
        <v>13</v>
      </c>
      <c r="K32" s="4" t="s">
        <v>11</v>
      </c>
      <c r="L32" s="4" t="s">
        <v>12</v>
      </c>
      <c r="M32" s="4" t="s">
        <v>13</v>
      </c>
      <c r="N32" s="52"/>
      <c r="O32" s="52"/>
      <c r="P32" s="4" t="s">
        <v>11</v>
      </c>
      <c r="Q32" s="4" t="s">
        <v>12</v>
      </c>
      <c r="R32" s="4" t="s">
        <v>13</v>
      </c>
      <c r="S32" s="52"/>
      <c r="T32" s="52"/>
    </row>
    <row r="33" spans="1:20" ht="15" customHeight="1">
      <c r="A33" s="5" t="s">
        <v>14</v>
      </c>
      <c r="B33" s="55" t="s">
        <v>51</v>
      </c>
      <c r="C33" s="55"/>
      <c r="D33" s="55"/>
      <c r="E33" s="55"/>
      <c r="F33" s="5" t="s">
        <v>31</v>
      </c>
      <c r="G33" s="11">
        <v>2.94</v>
      </c>
      <c r="H33" s="11"/>
      <c r="I33" s="11"/>
      <c r="J33" s="11">
        <v>2.94</v>
      </c>
      <c r="K33" s="11">
        <v>187.18361</v>
      </c>
      <c r="L33" s="11">
        <f>K33/2</f>
        <v>93.591805</v>
      </c>
      <c r="M33" s="11">
        <f>K33-L33</f>
        <v>93.591805</v>
      </c>
      <c r="N33" s="38">
        <f>K33/G33*100</f>
        <v>6366.789455782313</v>
      </c>
      <c r="O33" s="5">
        <f>M33/L33*100</f>
        <v>100</v>
      </c>
      <c r="P33" s="5">
        <v>207.16</v>
      </c>
      <c r="Q33" s="5">
        <f>P33/2</f>
        <v>103.58</v>
      </c>
      <c r="R33" s="5">
        <f>Q33</f>
        <v>103.58</v>
      </c>
      <c r="S33" s="39">
        <f>P33/K33*100</f>
        <v>110.67208288161554</v>
      </c>
      <c r="T33" s="5">
        <f>R33/Q33*100</f>
        <v>100</v>
      </c>
    </row>
    <row r="34" spans="1:20" ht="45" customHeight="1">
      <c r="A34" s="5" t="s">
        <v>17</v>
      </c>
      <c r="B34" s="55" t="s">
        <v>52</v>
      </c>
      <c r="C34" s="55"/>
      <c r="D34" s="55"/>
      <c r="E34" s="55"/>
      <c r="F34" s="5" t="s">
        <v>31</v>
      </c>
      <c r="G34" s="11">
        <v>64.88</v>
      </c>
      <c r="H34" s="11"/>
      <c r="I34" s="11"/>
      <c r="J34" s="11">
        <v>29.36</v>
      </c>
      <c r="K34" s="11"/>
      <c r="L34" s="11"/>
      <c r="M34" s="11"/>
      <c r="N34" s="38"/>
      <c r="O34" s="5"/>
      <c r="P34" s="5"/>
      <c r="Q34" s="5"/>
      <c r="R34" s="5"/>
      <c r="S34" s="39"/>
      <c r="T34" s="5"/>
    </row>
    <row r="35" spans="1:20" ht="15" customHeight="1">
      <c r="A35" s="5" t="s">
        <v>53</v>
      </c>
      <c r="B35" s="55" t="s">
        <v>54</v>
      </c>
      <c r="C35" s="55"/>
      <c r="D35" s="55"/>
      <c r="E35" s="55"/>
      <c r="F35" s="5" t="s">
        <v>31</v>
      </c>
      <c r="G35" s="11"/>
      <c r="H35" s="11"/>
      <c r="I35" s="11"/>
      <c r="J35" s="11"/>
      <c r="K35" s="11"/>
      <c r="L35" s="11"/>
      <c r="M35" s="11"/>
      <c r="N35" s="38"/>
      <c r="O35" s="5"/>
      <c r="P35" s="11"/>
      <c r="Q35" s="11"/>
      <c r="R35" s="5"/>
      <c r="S35" s="39"/>
      <c r="T35" s="5"/>
    </row>
    <row r="36" spans="1:20" ht="15" customHeight="1">
      <c r="A36" s="5" t="s">
        <v>55</v>
      </c>
      <c r="B36" s="55" t="s">
        <v>56</v>
      </c>
      <c r="C36" s="55"/>
      <c r="D36" s="55"/>
      <c r="E36" s="55"/>
      <c r="F36" s="5" t="s">
        <v>31</v>
      </c>
      <c r="G36" s="11"/>
      <c r="H36" s="11"/>
      <c r="I36" s="11"/>
      <c r="J36" s="11"/>
      <c r="K36" s="11"/>
      <c r="L36" s="11"/>
      <c r="M36" s="11"/>
      <c r="N36" s="38"/>
      <c r="O36" s="5"/>
      <c r="P36" s="5"/>
      <c r="Q36" s="5"/>
      <c r="R36" s="5"/>
      <c r="S36" s="39"/>
      <c r="T36" s="5"/>
    </row>
    <row r="37" spans="1:20" ht="15" customHeight="1">
      <c r="A37" s="5" t="s">
        <v>19</v>
      </c>
      <c r="B37" s="55" t="s">
        <v>57</v>
      </c>
      <c r="C37" s="55"/>
      <c r="D37" s="55"/>
      <c r="E37" s="55"/>
      <c r="F37" s="5" t="s">
        <v>31</v>
      </c>
      <c r="G37" s="11"/>
      <c r="H37" s="11"/>
      <c r="I37" s="11"/>
      <c r="J37" s="11"/>
      <c r="K37" s="11"/>
      <c r="L37" s="11"/>
      <c r="M37" s="11"/>
      <c r="N37" s="38"/>
      <c r="O37" s="5"/>
      <c r="P37" s="5"/>
      <c r="Q37" s="5"/>
      <c r="R37" s="5"/>
      <c r="S37" s="39"/>
      <c r="T37" s="5"/>
    </row>
    <row r="38" spans="1:20" ht="15" customHeight="1">
      <c r="A38" s="5" t="s">
        <v>22</v>
      </c>
      <c r="B38" s="55" t="s">
        <v>58</v>
      </c>
      <c r="C38" s="55"/>
      <c r="D38" s="55"/>
      <c r="E38" s="55"/>
      <c r="F38" s="5" t="s">
        <v>31</v>
      </c>
      <c r="G38" s="11">
        <v>15.85</v>
      </c>
      <c r="H38" s="11"/>
      <c r="I38" s="11"/>
      <c r="J38" s="11">
        <f>J39+J42</f>
        <v>681.3</v>
      </c>
      <c r="K38" s="11">
        <f>K39+K42+K41</f>
        <v>301.00356</v>
      </c>
      <c r="L38" s="11">
        <f>K38/2</f>
        <v>150.50178</v>
      </c>
      <c r="M38" s="11">
        <f>K38-L38</f>
        <v>150.50178</v>
      </c>
      <c r="N38" s="38">
        <f>K38/G38*100</f>
        <v>1899.0760883280757</v>
      </c>
      <c r="O38" s="5">
        <f>M38/L38*100</f>
        <v>100</v>
      </c>
      <c r="P38" s="21">
        <f>P39+P41+P42</f>
        <v>2283.435</v>
      </c>
      <c r="Q38" s="5">
        <f>P38/2</f>
        <v>1141.7175</v>
      </c>
      <c r="R38" s="5">
        <f>Q38</f>
        <v>1141.7175</v>
      </c>
      <c r="S38" s="39">
        <f>P38/K38*100</f>
        <v>758.6073068371684</v>
      </c>
      <c r="T38" s="5">
        <f>R38/Q38*100</f>
        <v>100</v>
      </c>
    </row>
    <row r="39" spans="1:20" ht="15" customHeight="1">
      <c r="A39" s="5" t="s">
        <v>59</v>
      </c>
      <c r="B39" s="57" t="s">
        <v>60</v>
      </c>
      <c r="C39" s="57"/>
      <c r="D39" s="57"/>
      <c r="E39" s="57"/>
      <c r="F39" s="5" t="s">
        <v>31</v>
      </c>
      <c r="G39" s="11">
        <v>524</v>
      </c>
      <c r="H39" s="11"/>
      <c r="I39" s="11"/>
      <c r="J39" s="11">
        <v>524</v>
      </c>
      <c r="K39" s="11">
        <f>632.9*0.468</f>
        <v>296.1972</v>
      </c>
      <c r="L39" s="11">
        <f>K39/2</f>
        <v>148.0986</v>
      </c>
      <c r="M39" s="11">
        <f>K39-L39</f>
        <v>148.0986</v>
      </c>
      <c r="N39" s="38">
        <f>K39/G39*100</f>
        <v>56.52618320610687</v>
      </c>
      <c r="O39" s="5">
        <f>M39/L39*100</f>
        <v>100</v>
      </c>
      <c r="P39" s="5">
        <v>2278.155</v>
      </c>
      <c r="Q39" s="5">
        <f>P39/2</f>
        <v>1139.0775</v>
      </c>
      <c r="R39" s="5">
        <f>Q39</f>
        <v>1139.0775</v>
      </c>
      <c r="S39" s="39">
        <f>P39/K39*100</f>
        <v>769.1345495500971</v>
      </c>
      <c r="T39" s="5">
        <f>R39/Q39*100</f>
        <v>100</v>
      </c>
    </row>
    <row r="40" spans="1:20" ht="15" customHeight="1">
      <c r="A40" s="5" t="s">
        <v>61</v>
      </c>
      <c r="B40" s="57" t="s">
        <v>62</v>
      </c>
      <c r="C40" s="57"/>
      <c r="D40" s="57"/>
      <c r="E40" s="57"/>
      <c r="F40" s="5" t="s">
        <v>31</v>
      </c>
      <c r="G40" s="11"/>
      <c r="H40" s="11"/>
      <c r="I40" s="11"/>
      <c r="J40" s="11"/>
      <c r="K40" s="11"/>
      <c r="L40" s="11"/>
      <c r="M40" s="11"/>
      <c r="N40" s="38"/>
      <c r="O40" s="5"/>
      <c r="P40" s="5"/>
      <c r="Q40" s="5"/>
      <c r="R40" s="5"/>
      <c r="S40" s="39"/>
      <c r="T40" s="5"/>
    </row>
    <row r="41" spans="1:20" ht="45" customHeight="1">
      <c r="A41" s="5" t="s">
        <v>63</v>
      </c>
      <c r="B41" s="57" t="s">
        <v>64</v>
      </c>
      <c r="C41" s="57"/>
      <c r="D41" s="57"/>
      <c r="E41" s="57"/>
      <c r="F41" s="5" t="s">
        <v>31</v>
      </c>
      <c r="G41" s="11">
        <v>4.17</v>
      </c>
      <c r="H41" s="11"/>
      <c r="I41" s="11"/>
      <c r="J41" s="11"/>
      <c r="K41" s="22">
        <f>4.77*0.468</f>
        <v>2.23236</v>
      </c>
      <c r="L41" s="22">
        <f>K41/2</f>
        <v>1.11618</v>
      </c>
      <c r="M41" s="22">
        <f>L41</f>
        <v>1.11618</v>
      </c>
      <c r="N41" s="38">
        <f>K41/G41*100</f>
        <v>53.53381294964029</v>
      </c>
      <c r="O41" s="39">
        <f>M41/L41*100</f>
        <v>100</v>
      </c>
      <c r="P41" s="20">
        <v>2.45</v>
      </c>
      <c r="Q41" s="20">
        <f>P41/2</f>
        <v>1.225</v>
      </c>
      <c r="R41" s="20">
        <f>Q41</f>
        <v>1.225</v>
      </c>
      <c r="S41" s="39">
        <f>P41/K41*100</f>
        <v>109.74932358580159</v>
      </c>
      <c r="T41" s="5">
        <f>R41/Q41*100</f>
        <v>100</v>
      </c>
    </row>
    <row r="42" spans="1:20" ht="15" customHeight="1">
      <c r="A42" s="5" t="s">
        <v>65</v>
      </c>
      <c r="B42" s="55" t="s">
        <v>66</v>
      </c>
      <c r="C42" s="55"/>
      <c r="D42" s="55"/>
      <c r="E42" s="55"/>
      <c r="F42" s="5" t="s">
        <v>31</v>
      </c>
      <c r="G42" s="11">
        <v>11.68</v>
      </c>
      <c r="H42" s="11"/>
      <c r="I42" s="11"/>
      <c r="J42" s="11">
        <v>157.3</v>
      </c>
      <c r="K42" s="11">
        <f>5.5*0.468</f>
        <v>2.5740000000000003</v>
      </c>
      <c r="L42" s="11">
        <f>K42/2</f>
        <v>1.2870000000000001</v>
      </c>
      <c r="M42" s="11">
        <f>K42-L42</f>
        <v>1.2870000000000001</v>
      </c>
      <c r="N42" s="38">
        <f>K42/G42*100</f>
        <v>22.037671232876715</v>
      </c>
      <c r="O42" s="5">
        <f>M42/L42*100</f>
        <v>100</v>
      </c>
      <c r="P42" s="5">
        <v>2.83</v>
      </c>
      <c r="Q42" s="5">
        <f>P42/2</f>
        <v>1.415</v>
      </c>
      <c r="R42" s="5">
        <f>Q42</f>
        <v>1.415</v>
      </c>
      <c r="S42" s="39">
        <f>P42/K42*100</f>
        <v>109.94560994560993</v>
      </c>
      <c r="T42" s="5">
        <f>R42/Q42*100</f>
        <v>100</v>
      </c>
    </row>
    <row r="43" spans="1:20" ht="28.5" customHeight="1">
      <c r="A43" s="5"/>
      <c r="B43" s="55" t="s">
        <v>67</v>
      </c>
      <c r="C43" s="55"/>
      <c r="D43" s="55"/>
      <c r="E43" s="55"/>
      <c r="F43" s="5" t="s">
        <v>31</v>
      </c>
      <c r="G43" s="11"/>
      <c r="H43" s="11"/>
      <c r="I43" s="11"/>
      <c r="J43" s="11"/>
      <c r="K43" s="11"/>
      <c r="L43" s="11"/>
      <c r="M43" s="11"/>
      <c r="N43" s="38"/>
      <c r="O43" s="5"/>
      <c r="P43" s="5"/>
      <c r="Q43" s="5"/>
      <c r="R43" s="5"/>
      <c r="S43" s="39"/>
      <c r="T43" s="5"/>
    </row>
    <row r="44" spans="1:20" ht="29.25" customHeight="1">
      <c r="A44" s="5" t="s">
        <v>24</v>
      </c>
      <c r="B44" s="55" t="s">
        <v>68</v>
      </c>
      <c r="C44" s="55"/>
      <c r="D44" s="55"/>
      <c r="E44" s="55"/>
      <c r="F44" s="5" t="s">
        <v>31</v>
      </c>
      <c r="G44" s="11">
        <v>75.93</v>
      </c>
      <c r="H44" s="11"/>
      <c r="I44" s="11"/>
      <c r="J44" s="11">
        <v>162.16</v>
      </c>
      <c r="K44" s="11">
        <f>359.2*0.468</f>
        <v>168.1056</v>
      </c>
      <c r="L44" s="11">
        <f>K44/2</f>
        <v>84.0528</v>
      </c>
      <c r="M44" s="11">
        <f>K44-L44</f>
        <v>84.0528</v>
      </c>
      <c r="N44" s="38">
        <f>K44/G44*100</f>
        <v>221.3954958514421</v>
      </c>
      <c r="O44" s="5">
        <f>M44/L44*100</f>
        <v>100</v>
      </c>
      <c r="P44" s="5">
        <v>184.92</v>
      </c>
      <c r="Q44" s="5">
        <f>P44/2</f>
        <v>92.46</v>
      </c>
      <c r="R44" s="5">
        <f>Q44</f>
        <v>92.46</v>
      </c>
      <c r="S44" s="39">
        <f>P44/K44*100</f>
        <v>110.00228427845353</v>
      </c>
      <c r="T44" s="5">
        <f>R44/Q44*100</f>
        <v>100</v>
      </c>
    </row>
    <row r="45" spans="1:20" ht="15" customHeight="1">
      <c r="A45" s="5" t="s">
        <v>69</v>
      </c>
      <c r="B45" s="55" t="s">
        <v>70</v>
      </c>
      <c r="C45" s="55"/>
      <c r="D45" s="55"/>
      <c r="E45" s="55"/>
      <c r="F45" s="5" t="s">
        <v>31</v>
      </c>
      <c r="G45" s="11"/>
      <c r="H45" s="11"/>
      <c r="I45" s="11"/>
      <c r="J45" s="11"/>
      <c r="K45" s="11"/>
      <c r="L45" s="11"/>
      <c r="M45" s="11"/>
      <c r="N45" s="38"/>
      <c r="O45" s="5"/>
      <c r="P45" s="5"/>
      <c r="Q45" s="5"/>
      <c r="R45" s="5"/>
      <c r="S45" s="39"/>
      <c r="T45" s="5"/>
    </row>
    <row r="46" spans="1:20" ht="29.25" customHeight="1">
      <c r="A46" s="5" t="s">
        <v>71</v>
      </c>
      <c r="B46" s="55" t="s">
        <v>72</v>
      </c>
      <c r="C46" s="55"/>
      <c r="D46" s="55"/>
      <c r="E46" s="55"/>
      <c r="F46" s="5" t="s">
        <v>31</v>
      </c>
      <c r="G46" s="11"/>
      <c r="H46" s="11"/>
      <c r="I46" s="11"/>
      <c r="J46" s="11"/>
      <c r="K46" s="11"/>
      <c r="L46" s="11"/>
      <c r="M46" s="11"/>
      <c r="N46" s="38"/>
      <c r="O46" s="5"/>
      <c r="P46" s="5"/>
      <c r="Q46" s="5"/>
      <c r="R46" s="5"/>
      <c r="S46" s="39"/>
      <c r="T46" s="5"/>
    </row>
    <row r="47" spans="1:20" ht="15" customHeight="1">
      <c r="A47" s="5"/>
      <c r="B47" s="55" t="s">
        <v>73</v>
      </c>
      <c r="C47" s="55"/>
      <c r="D47" s="55"/>
      <c r="E47" s="55"/>
      <c r="F47" s="5" t="s">
        <v>31</v>
      </c>
      <c r="G47" s="11">
        <f>G33+G38+G44</f>
        <v>94.72</v>
      </c>
      <c r="H47" s="11"/>
      <c r="I47" s="11"/>
      <c r="J47" s="11">
        <f>J33+J34+J38+J44</f>
        <v>875.7599999999999</v>
      </c>
      <c r="K47" s="11">
        <f>K33+K34+K38+K44</f>
        <v>656.29277</v>
      </c>
      <c r="L47" s="11">
        <f>K47/2</f>
        <v>328.146385</v>
      </c>
      <c r="M47" s="11">
        <f>K47-L47</f>
        <v>328.146385</v>
      </c>
      <c r="N47" s="38">
        <f>K47/G47*100</f>
        <v>692.8766575168919</v>
      </c>
      <c r="O47" s="5">
        <f>M47/L47*100</f>
        <v>100</v>
      </c>
      <c r="P47" s="20">
        <f>P44+P38+P34+P33</f>
        <v>2675.515</v>
      </c>
      <c r="Q47" s="5">
        <f>P47/2</f>
        <v>1337.7575</v>
      </c>
      <c r="R47" s="5">
        <f>Q47</f>
        <v>1337.7575</v>
      </c>
      <c r="S47" s="39">
        <f>P47/K47*100</f>
        <v>407.67095453451356</v>
      </c>
      <c r="T47" s="5">
        <f>R47/Q47*100</f>
        <v>100</v>
      </c>
    </row>
    <row r="48" spans="1:20" ht="15" customHeight="1">
      <c r="A48" s="1"/>
      <c r="B48" s="54" t="s">
        <v>74</v>
      </c>
      <c r="C48" s="54"/>
      <c r="D48" s="54"/>
      <c r="E48" s="54"/>
      <c r="F48" s="54"/>
      <c r="G48" s="5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customHeight="1">
      <c r="A49" s="52" t="s">
        <v>2</v>
      </c>
      <c r="B49" s="52" t="s">
        <v>3</v>
      </c>
      <c r="C49" s="52"/>
      <c r="D49" s="52"/>
      <c r="E49" s="52"/>
      <c r="F49" s="52" t="s">
        <v>4</v>
      </c>
      <c r="G49" s="52" t="s">
        <v>5</v>
      </c>
      <c r="H49" s="52" t="s">
        <v>50</v>
      </c>
      <c r="I49" s="52"/>
      <c r="J49" s="52"/>
      <c r="K49" s="52" t="s">
        <v>126</v>
      </c>
      <c r="L49" s="52"/>
      <c r="M49" s="52"/>
      <c r="N49" s="52" t="s">
        <v>129</v>
      </c>
      <c r="O49" s="52" t="s">
        <v>8</v>
      </c>
      <c r="P49" s="52">
        <v>2015</v>
      </c>
      <c r="Q49" s="52"/>
      <c r="R49" s="52"/>
      <c r="S49" s="52" t="s">
        <v>128</v>
      </c>
      <c r="T49" s="52" t="s">
        <v>10</v>
      </c>
    </row>
    <row r="50" spans="1:20" ht="27">
      <c r="A50" s="52"/>
      <c r="B50" s="52"/>
      <c r="C50" s="52"/>
      <c r="D50" s="52"/>
      <c r="E50" s="52"/>
      <c r="F50" s="52"/>
      <c r="G50" s="52"/>
      <c r="H50" s="4" t="s">
        <v>11</v>
      </c>
      <c r="I50" s="4" t="s">
        <v>12</v>
      </c>
      <c r="J50" s="4" t="s">
        <v>13</v>
      </c>
      <c r="K50" s="4" t="s">
        <v>11</v>
      </c>
      <c r="L50" s="4" t="s">
        <v>12</v>
      </c>
      <c r="M50" s="4" t="s">
        <v>13</v>
      </c>
      <c r="N50" s="52"/>
      <c r="O50" s="52"/>
      <c r="P50" s="4" t="s">
        <v>11</v>
      </c>
      <c r="Q50" s="4" t="s">
        <v>12</v>
      </c>
      <c r="R50" s="4" t="s">
        <v>13</v>
      </c>
      <c r="S50" s="52"/>
      <c r="T50" s="52"/>
    </row>
    <row r="51" spans="1:20" ht="15" customHeight="1">
      <c r="A51" s="14" t="s">
        <v>14</v>
      </c>
      <c r="B51" s="55" t="s">
        <v>75</v>
      </c>
      <c r="C51" s="55"/>
      <c r="D51" s="55"/>
      <c r="E51" s="55"/>
      <c r="F51" s="5" t="s">
        <v>31</v>
      </c>
      <c r="G51" s="11">
        <f>G24</f>
        <v>257.16</v>
      </c>
      <c r="H51" s="11"/>
      <c r="I51" s="11"/>
      <c r="J51" s="11">
        <f>J24</f>
        <v>489.06</v>
      </c>
      <c r="K51" s="11">
        <f>K24</f>
        <v>1126.4943614</v>
      </c>
      <c r="L51" s="11">
        <f>K51/2</f>
        <v>563.2471807</v>
      </c>
      <c r="M51" s="11">
        <f>K51-L51</f>
        <v>563.2471807</v>
      </c>
      <c r="N51" s="38">
        <f>K51/G51*100</f>
        <v>438.0519370819722</v>
      </c>
      <c r="O51" s="38">
        <f>M51/L51*100</f>
        <v>100</v>
      </c>
      <c r="P51" s="5">
        <f>P24</f>
        <v>1229.665</v>
      </c>
      <c r="Q51" s="5">
        <f>P51/2</f>
        <v>614.8325</v>
      </c>
      <c r="R51" s="5">
        <f>Q51</f>
        <v>614.8325</v>
      </c>
      <c r="S51" s="39">
        <f>P51/K51*100</f>
        <v>109.15855792405213</v>
      </c>
      <c r="T51" s="5">
        <f>R51/Q51*100</f>
        <v>100</v>
      </c>
    </row>
    <row r="52" spans="1:20" ht="15" customHeight="1">
      <c r="A52" s="14" t="s">
        <v>17</v>
      </c>
      <c r="B52" s="55" t="s">
        <v>76</v>
      </c>
      <c r="C52" s="55"/>
      <c r="D52" s="55"/>
      <c r="E52" s="55"/>
      <c r="F52" s="5" t="s">
        <v>31</v>
      </c>
      <c r="G52" s="11">
        <f>G47</f>
        <v>94.72</v>
      </c>
      <c r="H52" s="11"/>
      <c r="I52" s="11"/>
      <c r="J52" s="11">
        <f>J47</f>
        <v>875.7599999999999</v>
      </c>
      <c r="K52" s="11">
        <f>K47</f>
        <v>656.29277</v>
      </c>
      <c r="L52" s="11">
        <f>K52/2</f>
        <v>328.146385</v>
      </c>
      <c r="M52" s="11">
        <f>K52-L52</f>
        <v>328.146385</v>
      </c>
      <c r="N52" s="38">
        <f>K52/G52*100</f>
        <v>692.8766575168919</v>
      </c>
      <c r="O52" s="38">
        <f>M52/L52*100</f>
        <v>100</v>
      </c>
      <c r="P52" s="20">
        <f>P47</f>
        <v>2675.515</v>
      </c>
      <c r="Q52" s="5">
        <f>P52/2</f>
        <v>1337.7575</v>
      </c>
      <c r="R52" s="5">
        <f>Q52</f>
        <v>1337.7575</v>
      </c>
      <c r="S52" s="39">
        <f>P52/K52*100</f>
        <v>407.67095453451356</v>
      </c>
      <c r="T52" s="5">
        <f>R52/Q52*100</f>
        <v>100</v>
      </c>
    </row>
    <row r="53" spans="1:20" ht="15" customHeight="1">
      <c r="A53" s="14" t="s">
        <v>19</v>
      </c>
      <c r="B53" s="55" t="s">
        <v>77</v>
      </c>
      <c r="C53" s="55"/>
      <c r="D53" s="55"/>
      <c r="E53" s="55"/>
      <c r="F53" s="5" t="s">
        <v>31</v>
      </c>
      <c r="G53" s="11">
        <f>G51+G52</f>
        <v>351.88</v>
      </c>
      <c r="H53" s="11"/>
      <c r="I53" s="11"/>
      <c r="J53" s="11">
        <f>J51+J52</f>
        <v>1364.82</v>
      </c>
      <c r="K53" s="11">
        <f>K51+K52</f>
        <v>1782.7871314</v>
      </c>
      <c r="L53" s="11">
        <f>K53/2</f>
        <v>891.3935657</v>
      </c>
      <c r="M53" s="11">
        <f>K53-L53</f>
        <v>891.3935657</v>
      </c>
      <c r="N53" s="38">
        <f>K53/G53*100</f>
        <v>506.6463372172331</v>
      </c>
      <c r="O53" s="38">
        <f>M53/L53*100</f>
        <v>100</v>
      </c>
      <c r="P53" s="20">
        <f>P51+P52</f>
        <v>3905.18</v>
      </c>
      <c r="Q53" s="5">
        <f>P53/2</f>
        <v>1952.59</v>
      </c>
      <c r="R53" s="5">
        <f>Q53</f>
        <v>1952.59</v>
      </c>
      <c r="S53" s="39">
        <f>P53/K53*100</f>
        <v>219.04914676679948</v>
      </c>
      <c r="T53" s="5">
        <f>R53/Q53*100</f>
        <v>100</v>
      </c>
    </row>
    <row r="54" spans="1:20" ht="15" customHeight="1">
      <c r="A54" s="15"/>
      <c r="B54" s="58"/>
      <c r="C54" s="58"/>
      <c r="D54" s="58"/>
      <c r="E54" s="5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3.5">
      <c r="A55" s="59" t="s">
        <v>78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3"/>
      <c r="P55" s="3"/>
      <c r="Q55" s="3"/>
      <c r="R55" s="3"/>
      <c r="S55" s="3"/>
      <c r="T55" s="3"/>
    </row>
    <row r="56" spans="1:20" ht="15" customHeight="1">
      <c r="A56" s="52" t="s">
        <v>2</v>
      </c>
      <c r="B56" s="52" t="s">
        <v>3</v>
      </c>
      <c r="C56" s="52"/>
      <c r="D56" s="52"/>
      <c r="E56" s="52"/>
      <c r="F56" s="52" t="s">
        <v>4</v>
      </c>
      <c r="G56" s="52" t="s">
        <v>5</v>
      </c>
      <c r="H56" s="52" t="s">
        <v>50</v>
      </c>
      <c r="I56" s="52"/>
      <c r="J56" s="52"/>
      <c r="K56" s="52" t="s">
        <v>126</v>
      </c>
      <c r="L56" s="52"/>
      <c r="M56" s="52"/>
      <c r="N56" s="52" t="s">
        <v>129</v>
      </c>
      <c r="O56" s="52" t="s">
        <v>8</v>
      </c>
      <c r="P56" s="52">
        <v>2015</v>
      </c>
      <c r="Q56" s="52"/>
      <c r="R56" s="52"/>
      <c r="S56" s="52" t="s">
        <v>128</v>
      </c>
      <c r="T56" s="52" t="s">
        <v>10</v>
      </c>
    </row>
    <row r="57" spans="1:20" ht="41.25">
      <c r="A57" s="52"/>
      <c r="B57" s="52"/>
      <c r="C57" s="52"/>
      <c r="D57" s="52"/>
      <c r="E57" s="52"/>
      <c r="F57" s="52"/>
      <c r="G57" s="52"/>
      <c r="H57" s="4" t="s">
        <v>11</v>
      </c>
      <c r="I57" s="4" t="s">
        <v>79</v>
      </c>
      <c r="J57" s="4" t="s">
        <v>80</v>
      </c>
      <c r="K57" s="4" t="s">
        <v>11</v>
      </c>
      <c r="L57" s="4" t="s">
        <v>12</v>
      </c>
      <c r="M57" s="4" t="s">
        <v>13</v>
      </c>
      <c r="N57" s="52"/>
      <c r="O57" s="52"/>
      <c r="P57" s="4" t="s">
        <v>11</v>
      </c>
      <c r="Q57" s="4" t="s">
        <v>12</v>
      </c>
      <c r="R57" s="4" t="s">
        <v>13</v>
      </c>
      <c r="S57" s="52"/>
      <c r="T57" s="52"/>
    </row>
    <row r="58" spans="1:20" ht="15" customHeight="1">
      <c r="A58" s="55" t="s">
        <v>22</v>
      </c>
      <c r="B58" s="55" t="s">
        <v>81</v>
      </c>
      <c r="C58" s="55"/>
      <c r="D58" s="55"/>
      <c r="E58" s="55"/>
      <c r="F58" s="16" t="s">
        <v>82</v>
      </c>
      <c r="G58" s="11">
        <v>288.39</v>
      </c>
      <c r="H58" s="11"/>
      <c r="I58" s="11"/>
      <c r="J58" s="11">
        <f>G58</f>
        <v>288.39</v>
      </c>
      <c r="K58" s="11">
        <v>308.29307</v>
      </c>
      <c r="L58" s="11">
        <v>288.39</v>
      </c>
      <c r="M58" s="11">
        <f>L58*1.1380288</f>
        <v>328.196125632</v>
      </c>
      <c r="N58" s="38">
        <f>K58/G58*100</f>
        <v>106.90144249107112</v>
      </c>
      <c r="O58" s="39">
        <f>M58/L58*100</f>
        <v>113.80288</v>
      </c>
      <c r="P58" s="5">
        <v>328.47</v>
      </c>
      <c r="Q58" s="5">
        <f>P58</f>
        <v>328.47</v>
      </c>
      <c r="R58" s="5">
        <f>Q58</f>
        <v>328.47</v>
      </c>
      <c r="S58" s="39">
        <f>P58/K58*100</f>
        <v>106.54472382398995</v>
      </c>
      <c r="T58" s="5">
        <f>R58/Q58*100</f>
        <v>100</v>
      </c>
    </row>
    <row r="59" spans="1:20" ht="27">
      <c r="A59" s="55"/>
      <c r="B59" s="55"/>
      <c r="C59" s="55"/>
      <c r="D59" s="55"/>
      <c r="E59" s="55"/>
      <c r="F59" s="6" t="s">
        <v>83</v>
      </c>
      <c r="G59" s="19">
        <v>118545.76</v>
      </c>
      <c r="H59" s="44"/>
      <c r="I59" s="44"/>
      <c r="J59" s="45">
        <f>G59</f>
        <v>118545.76</v>
      </c>
      <c r="K59" s="19">
        <f>G59*K58/G58</f>
        <v>126727.12745200319</v>
      </c>
      <c r="L59" s="11">
        <v>118545.76</v>
      </c>
      <c r="M59" s="11">
        <v>134908.49</v>
      </c>
      <c r="N59" s="38">
        <f>K59/G59*100</f>
        <v>106.90144249107112</v>
      </c>
      <c r="O59" s="39">
        <f>M59/L59*100</f>
        <v>113.8028808453377</v>
      </c>
      <c r="P59" s="5">
        <v>135021.57</v>
      </c>
      <c r="Q59" s="5">
        <f>P59</f>
        <v>135021.57</v>
      </c>
      <c r="R59" s="5">
        <f>Q59</f>
        <v>135021.57</v>
      </c>
      <c r="S59" s="39">
        <f>P59/K59*100</f>
        <v>106.54511998714582</v>
      </c>
      <c r="T59" s="5">
        <f>R59/Q59*100</f>
        <v>100</v>
      </c>
    </row>
    <row r="60" spans="1:20" ht="15">
      <c r="A60" s="1"/>
      <c r="B60" s="54" t="s">
        <v>84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5" customHeight="1">
      <c r="A61" s="52" t="s">
        <v>2</v>
      </c>
      <c r="B61" s="52" t="s">
        <v>3</v>
      </c>
      <c r="C61" s="52"/>
      <c r="D61" s="52"/>
      <c r="E61" s="52"/>
      <c r="F61" s="52" t="s">
        <v>4</v>
      </c>
      <c r="G61" s="52">
        <v>2012</v>
      </c>
      <c r="H61" s="52" t="s">
        <v>50</v>
      </c>
      <c r="I61" s="52"/>
      <c r="J61" s="52"/>
      <c r="K61" s="52" t="s">
        <v>126</v>
      </c>
      <c r="L61" s="52"/>
      <c r="M61" s="52"/>
      <c r="N61" s="52" t="s">
        <v>131</v>
      </c>
      <c r="O61" s="52" t="s">
        <v>8</v>
      </c>
      <c r="P61" s="52">
        <v>2015</v>
      </c>
      <c r="Q61" s="52"/>
      <c r="R61" s="52"/>
      <c r="S61" s="52" t="s">
        <v>128</v>
      </c>
      <c r="T61" s="52" t="s">
        <v>10</v>
      </c>
    </row>
    <row r="62" spans="1:20" ht="45">
      <c r="A62" s="52"/>
      <c r="B62" s="52"/>
      <c r="C62" s="52"/>
      <c r="D62" s="52"/>
      <c r="E62" s="52"/>
      <c r="F62" s="52"/>
      <c r="G62" s="52"/>
      <c r="H62" s="4" t="s">
        <v>11</v>
      </c>
      <c r="I62" s="4" t="s">
        <v>12</v>
      </c>
      <c r="J62" s="4" t="s">
        <v>13</v>
      </c>
      <c r="K62" s="4" t="s">
        <v>11</v>
      </c>
      <c r="L62" s="4" t="s">
        <v>12</v>
      </c>
      <c r="M62" s="4" t="s">
        <v>13</v>
      </c>
      <c r="N62" s="52"/>
      <c r="O62" s="52"/>
      <c r="P62" s="4" t="s">
        <v>11</v>
      </c>
      <c r="Q62" s="4" t="s">
        <v>12</v>
      </c>
      <c r="R62" s="4" t="s">
        <v>13</v>
      </c>
      <c r="S62" s="52"/>
      <c r="T62" s="52"/>
    </row>
    <row r="63" spans="1:20" ht="29.25" customHeight="1">
      <c r="A63" s="5" t="s">
        <v>14</v>
      </c>
      <c r="B63" s="55" t="s">
        <v>85</v>
      </c>
      <c r="C63" s="55"/>
      <c r="D63" s="55"/>
      <c r="E63" s="55"/>
      <c r="F63" s="16" t="s">
        <v>86</v>
      </c>
      <c r="G63" s="5">
        <v>1720.99</v>
      </c>
      <c r="H63" s="5"/>
      <c r="I63" s="5"/>
      <c r="J63" s="11">
        <f>J72/J64</f>
        <v>1974.4999999999998</v>
      </c>
      <c r="K63" s="5">
        <v>1808.74</v>
      </c>
      <c r="L63" s="5">
        <v>1720.99</v>
      </c>
      <c r="M63" s="5">
        <v>1896.49</v>
      </c>
      <c r="N63" s="38">
        <f>K63/G63*100</f>
        <v>105.09880940621386</v>
      </c>
      <c r="O63" s="38">
        <f>M63/L63*100</f>
        <v>110.19761881242773</v>
      </c>
      <c r="P63" s="5">
        <v>1962.18</v>
      </c>
      <c r="Q63" s="5">
        <v>1897.1</v>
      </c>
      <c r="R63" s="5">
        <v>2027.26</v>
      </c>
      <c r="S63" s="39">
        <f>P63/K63*100</f>
        <v>108.48325353561043</v>
      </c>
      <c r="T63" s="39">
        <f>R63/Q63*100</f>
        <v>106.86099836592695</v>
      </c>
    </row>
    <row r="64" spans="1:20" ht="15">
      <c r="A64" s="5" t="s">
        <v>17</v>
      </c>
      <c r="B64" s="56" t="s">
        <v>87</v>
      </c>
      <c r="C64" s="56"/>
      <c r="D64" s="56"/>
      <c r="E64" s="56"/>
      <c r="F64" s="5" t="s">
        <v>88</v>
      </c>
      <c r="G64" s="5">
        <v>0.04</v>
      </c>
      <c r="H64" s="5"/>
      <c r="I64" s="5"/>
      <c r="J64" s="5">
        <v>0.016</v>
      </c>
      <c r="K64" s="46">
        <v>0.037702</v>
      </c>
      <c r="L64" s="46">
        <f>K64/2</f>
        <v>0.018851</v>
      </c>
      <c r="M64" s="46">
        <f>K64-L64</f>
        <v>0.018851</v>
      </c>
      <c r="N64" s="38">
        <f>K64/G64*100</f>
        <v>94.255</v>
      </c>
      <c r="O64" s="38">
        <f>M64/L64*100</f>
        <v>100</v>
      </c>
      <c r="P64" s="5">
        <v>0.0364</v>
      </c>
      <c r="Q64" s="5">
        <v>0.0182</v>
      </c>
      <c r="R64" s="5">
        <v>0.0182</v>
      </c>
      <c r="S64" s="39">
        <f>P64/K64*100</f>
        <v>96.54660230226514</v>
      </c>
      <c r="T64" s="39">
        <f>R64/Q64*100</f>
        <v>100</v>
      </c>
    </row>
    <row r="65" spans="1:20" ht="15">
      <c r="A65" s="5" t="s">
        <v>19</v>
      </c>
      <c r="B65" s="56" t="s">
        <v>89</v>
      </c>
      <c r="C65" s="56"/>
      <c r="D65" s="56"/>
      <c r="E65" s="56"/>
      <c r="F65" s="5" t="s">
        <v>31</v>
      </c>
      <c r="G65" s="5">
        <v>64.88</v>
      </c>
      <c r="H65" s="5"/>
      <c r="I65" s="5"/>
      <c r="J65" s="5">
        <v>31.592</v>
      </c>
      <c r="K65" s="21">
        <f>L65+M65</f>
        <v>68.19</v>
      </c>
      <c r="L65" s="21">
        <v>32.44</v>
      </c>
      <c r="M65" s="21">
        <v>35.75</v>
      </c>
      <c r="N65" s="38">
        <f>K65/G65*100</f>
        <v>105.10172626387177</v>
      </c>
      <c r="O65" s="38">
        <f>M65/L65*100</f>
        <v>110.20345252774352</v>
      </c>
      <c r="P65" s="5">
        <v>71.42</v>
      </c>
      <c r="Q65" s="5">
        <v>34.53</v>
      </c>
      <c r="R65" s="5">
        <v>36.9</v>
      </c>
      <c r="S65" s="39">
        <f>P65/K65*100</f>
        <v>104.73676492154276</v>
      </c>
      <c r="T65" s="39">
        <f>R65/Q65*100</f>
        <v>106.86359687228497</v>
      </c>
    </row>
    <row r="66" spans="1:20" ht="29.25" customHeight="1">
      <c r="A66" s="5" t="s">
        <v>22</v>
      </c>
      <c r="B66" s="55" t="s">
        <v>90</v>
      </c>
      <c r="C66" s="55"/>
      <c r="D66" s="55"/>
      <c r="E66" s="55"/>
      <c r="F66" s="16" t="s">
        <v>86</v>
      </c>
      <c r="G66" s="5">
        <v>53.18</v>
      </c>
      <c r="H66" s="5"/>
      <c r="I66" s="5"/>
      <c r="J66" s="11">
        <f>G66</f>
        <v>53.18</v>
      </c>
      <c r="K66" s="5">
        <v>55.89</v>
      </c>
      <c r="L66" s="11">
        <v>53.18</v>
      </c>
      <c r="M66" s="5">
        <v>58.6</v>
      </c>
      <c r="N66" s="38">
        <f>K66/G66*100</f>
        <v>105.09590071455435</v>
      </c>
      <c r="O66" s="38">
        <f>M66/L66*100</f>
        <v>110.1918014291087</v>
      </c>
      <c r="P66" s="5">
        <v>58.54</v>
      </c>
      <c r="Q66" s="5">
        <v>56.6</v>
      </c>
      <c r="R66" s="5">
        <v>60.49</v>
      </c>
      <c r="S66" s="39">
        <f>P66/K66*100</f>
        <v>104.74145643227769</v>
      </c>
      <c r="T66" s="39">
        <f>R66/Q66*100</f>
        <v>106.87279151943463</v>
      </c>
    </row>
    <row r="67" spans="1:20" ht="13.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54" t="s">
        <v>91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5" customHeight="1">
      <c r="A69" s="52" t="s">
        <v>2</v>
      </c>
      <c r="B69" s="52" t="s">
        <v>3</v>
      </c>
      <c r="C69" s="52"/>
      <c r="D69" s="52"/>
      <c r="E69" s="52"/>
      <c r="F69" s="52" t="s">
        <v>4</v>
      </c>
      <c r="G69" s="52" t="s">
        <v>5</v>
      </c>
      <c r="H69" s="52" t="s">
        <v>92</v>
      </c>
      <c r="I69" s="52"/>
      <c r="J69" s="52"/>
      <c r="K69" s="52" t="s">
        <v>126</v>
      </c>
      <c r="L69" s="52"/>
      <c r="M69" s="52"/>
      <c r="N69" s="52" t="s">
        <v>131</v>
      </c>
      <c r="O69" s="52" t="s">
        <v>8</v>
      </c>
      <c r="P69" s="52">
        <v>2015</v>
      </c>
      <c r="Q69" s="52"/>
      <c r="R69" s="52"/>
      <c r="S69" s="52" t="s">
        <v>128</v>
      </c>
      <c r="T69" s="52" t="s">
        <v>10</v>
      </c>
    </row>
    <row r="70" spans="1:20" ht="45">
      <c r="A70" s="52"/>
      <c r="B70" s="52"/>
      <c r="C70" s="52"/>
      <c r="D70" s="52"/>
      <c r="E70" s="52"/>
      <c r="F70" s="52"/>
      <c r="G70" s="52"/>
      <c r="H70" s="4" t="s">
        <v>11</v>
      </c>
      <c r="I70" s="4" t="s">
        <v>12</v>
      </c>
      <c r="J70" s="4" t="s">
        <v>13</v>
      </c>
      <c r="K70" s="4" t="s">
        <v>11</v>
      </c>
      <c r="L70" s="4" t="s">
        <v>12</v>
      </c>
      <c r="M70" s="4" t="s">
        <v>13</v>
      </c>
      <c r="N70" s="52"/>
      <c r="O70" s="52"/>
      <c r="P70" s="4" t="s">
        <v>11</v>
      </c>
      <c r="Q70" s="4" t="s">
        <v>12</v>
      </c>
      <c r="R70" s="4" t="s">
        <v>13</v>
      </c>
      <c r="S70" s="52"/>
      <c r="T70" s="52"/>
    </row>
    <row r="71" spans="1:20" ht="15">
      <c r="A71" s="5" t="s">
        <v>14</v>
      </c>
      <c r="B71" s="56" t="s">
        <v>93</v>
      </c>
      <c r="C71" s="56"/>
      <c r="D71" s="56"/>
      <c r="E71" s="56"/>
      <c r="F71" s="5" t="s">
        <v>31</v>
      </c>
      <c r="G71" s="11">
        <f>G53</f>
        <v>351.88</v>
      </c>
      <c r="H71" s="11"/>
      <c r="I71" s="11"/>
      <c r="J71" s="11">
        <v>175.898</v>
      </c>
      <c r="K71" s="22">
        <f>K53</f>
        <v>1782.7871314</v>
      </c>
      <c r="L71" s="11">
        <f>K71/2</f>
        <v>891.3935657</v>
      </c>
      <c r="M71" s="11">
        <f>K71-L71</f>
        <v>891.3935657</v>
      </c>
      <c r="N71" s="38">
        <f aca="true" t="shared" si="0" ref="N71:N76">K71/G71*100</f>
        <v>506.6463372172331</v>
      </c>
      <c r="O71" s="5">
        <f aca="true" t="shared" si="1" ref="O71:O76">M71/L71*100</f>
        <v>100</v>
      </c>
      <c r="P71" s="20">
        <f>P53</f>
        <v>3905.18</v>
      </c>
      <c r="Q71" s="5">
        <f>P71/2</f>
        <v>1952.59</v>
      </c>
      <c r="R71" s="5">
        <f aca="true" t="shared" si="2" ref="R71:R76">Q71</f>
        <v>1952.59</v>
      </c>
      <c r="S71" s="39">
        <f aca="true" t="shared" si="3" ref="S71:S76">P71/K71*100</f>
        <v>219.04914676679948</v>
      </c>
      <c r="T71" s="5">
        <f aca="true" t="shared" si="4" ref="T71:T76">R71/Q71*100</f>
        <v>100</v>
      </c>
    </row>
    <row r="72" spans="1:20" ht="15">
      <c r="A72" s="5" t="s">
        <v>17</v>
      </c>
      <c r="B72" s="56" t="s">
        <v>94</v>
      </c>
      <c r="C72" s="56"/>
      <c r="D72" s="56"/>
      <c r="E72" s="56"/>
      <c r="F72" s="5" t="s">
        <v>31</v>
      </c>
      <c r="G72" s="11">
        <v>64.88</v>
      </c>
      <c r="H72" s="11"/>
      <c r="I72" s="11"/>
      <c r="J72" s="11">
        <v>31.592</v>
      </c>
      <c r="K72" s="22">
        <f>K65</f>
        <v>68.19</v>
      </c>
      <c r="L72" s="11">
        <f>L65</f>
        <v>32.44</v>
      </c>
      <c r="M72" s="11">
        <f>M65</f>
        <v>35.75</v>
      </c>
      <c r="N72" s="38">
        <f t="shared" si="0"/>
        <v>105.10172626387177</v>
      </c>
      <c r="O72" s="39">
        <f t="shared" si="1"/>
        <v>110.20345252774352</v>
      </c>
      <c r="P72" s="5">
        <f>P65</f>
        <v>71.42</v>
      </c>
      <c r="Q72" s="5">
        <f>P72/2</f>
        <v>35.71</v>
      </c>
      <c r="R72" s="5">
        <f t="shared" si="2"/>
        <v>35.71</v>
      </c>
      <c r="S72" s="39">
        <f t="shared" si="3"/>
        <v>104.73676492154276</v>
      </c>
      <c r="T72" s="5">
        <f t="shared" si="4"/>
        <v>100</v>
      </c>
    </row>
    <row r="73" spans="1:20" ht="15">
      <c r="A73" s="5" t="s">
        <v>19</v>
      </c>
      <c r="B73" s="56" t="s">
        <v>95</v>
      </c>
      <c r="C73" s="56"/>
      <c r="D73" s="56"/>
      <c r="E73" s="56"/>
      <c r="F73" s="5" t="s">
        <v>31</v>
      </c>
      <c r="G73" s="11">
        <f>G71+G72</f>
        <v>416.76</v>
      </c>
      <c r="H73" s="11"/>
      <c r="I73" s="11"/>
      <c r="J73" s="11">
        <f>J71+J72</f>
        <v>207.49</v>
      </c>
      <c r="K73" s="22">
        <f>K71+K72</f>
        <v>1850.9771314</v>
      </c>
      <c r="L73" s="11">
        <f>K73/2</f>
        <v>925.4885657</v>
      </c>
      <c r="M73" s="11">
        <f>K73-L73</f>
        <v>925.4885657</v>
      </c>
      <c r="N73" s="38">
        <f t="shared" si="0"/>
        <v>444.13502529033497</v>
      </c>
      <c r="O73" s="5">
        <f t="shared" si="1"/>
        <v>100</v>
      </c>
      <c r="P73" s="21">
        <f>P71+P72</f>
        <v>3976.6</v>
      </c>
      <c r="Q73" s="5">
        <f>P73/2</f>
        <v>1988.3</v>
      </c>
      <c r="R73" s="5">
        <f t="shared" si="2"/>
        <v>1988.3</v>
      </c>
      <c r="S73" s="39">
        <f t="shared" si="3"/>
        <v>214.83787846650864</v>
      </c>
      <c r="T73" s="5">
        <f t="shared" si="4"/>
        <v>100</v>
      </c>
    </row>
    <row r="74" spans="1:20" ht="15">
      <c r="A74" s="5" t="s">
        <v>22</v>
      </c>
      <c r="B74" s="56" t="s">
        <v>96</v>
      </c>
      <c r="C74" s="56"/>
      <c r="D74" s="56"/>
      <c r="E74" s="56"/>
      <c r="F74" s="5" t="s">
        <v>97</v>
      </c>
      <c r="G74" s="11">
        <v>1.22</v>
      </c>
      <c r="H74" s="11"/>
      <c r="I74" s="11"/>
      <c r="J74" s="22">
        <v>0.594</v>
      </c>
      <c r="K74" s="47">
        <v>1.177392</v>
      </c>
      <c r="L74" s="47">
        <f>K74/2</f>
        <v>0.588696</v>
      </c>
      <c r="M74" s="47">
        <f>K74-L74</f>
        <v>0.588696</v>
      </c>
      <c r="N74" s="38">
        <f t="shared" si="0"/>
        <v>96.50754098360656</v>
      </c>
      <c r="O74" s="5">
        <f t="shared" si="1"/>
        <v>100</v>
      </c>
      <c r="P74" s="21">
        <v>1.243329</v>
      </c>
      <c r="Q74" s="5">
        <f>P74/2</f>
        <v>0.6216645</v>
      </c>
      <c r="R74" s="5">
        <f t="shared" si="2"/>
        <v>0.6216645</v>
      </c>
      <c r="S74" s="39">
        <f t="shared" si="3"/>
        <v>105.60025887724733</v>
      </c>
      <c r="T74" s="5">
        <f t="shared" si="4"/>
        <v>100</v>
      </c>
    </row>
    <row r="75" spans="1:20" ht="15">
      <c r="A75" s="5" t="s">
        <v>24</v>
      </c>
      <c r="B75" s="56" t="s">
        <v>98</v>
      </c>
      <c r="C75" s="56"/>
      <c r="D75" s="56"/>
      <c r="E75" s="56"/>
      <c r="F75" s="5" t="s">
        <v>99</v>
      </c>
      <c r="G75" s="22">
        <v>0.247</v>
      </c>
      <c r="H75" s="11"/>
      <c r="I75" s="11"/>
      <c r="J75" s="11">
        <f>J74*G75/G74</f>
        <v>0.1202606557377049</v>
      </c>
      <c r="K75" s="47">
        <v>0.1799</v>
      </c>
      <c r="L75" s="47">
        <f>K75</f>
        <v>0.1799</v>
      </c>
      <c r="M75" s="47">
        <f>L75</f>
        <v>0.1799</v>
      </c>
      <c r="N75" s="38">
        <f t="shared" si="0"/>
        <v>72.83400809716599</v>
      </c>
      <c r="O75" s="5">
        <f t="shared" si="1"/>
        <v>100</v>
      </c>
      <c r="P75" s="5">
        <v>0.2473</v>
      </c>
      <c r="Q75" s="5">
        <f>P75</f>
        <v>0.2473</v>
      </c>
      <c r="R75" s="5">
        <f t="shared" si="2"/>
        <v>0.2473</v>
      </c>
      <c r="S75" s="39">
        <f t="shared" si="3"/>
        <v>137.46525847693164</v>
      </c>
      <c r="T75" s="5">
        <f t="shared" si="4"/>
        <v>100</v>
      </c>
    </row>
    <row r="76" spans="1:20" ht="15">
      <c r="A76" s="5" t="s">
        <v>26</v>
      </c>
      <c r="B76" s="56" t="s">
        <v>100</v>
      </c>
      <c r="C76" s="56"/>
      <c r="D76" s="56"/>
      <c r="E76" s="56"/>
      <c r="F76" s="16" t="s">
        <v>86</v>
      </c>
      <c r="G76" s="11">
        <v>341.56</v>
      </c>
      <c r="H76" s="11"/>
      <c r="I76" s="11"/>
      <c r="J76" s="11">
        <f>J73/J74</f>
        <v>349.3097643097643</v>
      </c>
      <c r="K76" s="11">
        <f>K73/K74</f>
        <v>1572.0992935233126</v>
      </c>
      <c r="L76" s="11">
        <f>L73/L74</f>
        <v>1572.0992935233126</v>
      </c>
      <c r="M76" s="11">
        <f>M73/M74</f>
        <v>1572.0992935233126</v>
      </c>
      <c r="N76" s="38">
        <f t="shared" si="0"/>
        <v>460.2703166422627</v>
      </c>
      <c r="O76" s="5">
        <f t="shared" si="1"/>
        <v>100</v>
      </c>
      <c r="P76" s="21">
        <f>P73/P74</f>
        <v>3198.3489486692583</v>
      </c>
      <c r="Q76" s="21">
        <f>P76</f>
        <v>3198.3489486692583</v>
      </c>
      <c r="R76" s="21">
        <f t="shared" si="2"/>
        <v>3198.3489486692583</v>
      </c>
      <c r="S76" s="39">
        <f t="shared" si="3"/>
        <v>203.44446192716453</v>
      </c>
      <c r="T76" s="5">
        <f t="shared" si="4"/>
        <v>100</v>
      </c>
    </row>
    <row r="77" spans="1:20" ht="15">
      <c r="A77" s="3"/>
      <c r="B77" s="3"/>
      <c r="C77" s="3"/>
      <c r="D77" s="3"/>
      <c r="E77" s="3"/>
      <c r="F77" s="2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3"/>
      <c r="B78" s="24" t="s">
        <v>132</v>
      </c>
      <c r="C78" s="48"/>
      <c r="D78" s="48"/>
      <c r="E78" s="48"/>
      <c r="F78" s="48"/>
      <c r="G78" s="48"/>
      <c r="H78" s="48"/>
      <c r="I78" s="48"/>
      <c r="J78" s="3"/>
      <c r="S78" s="3"/>
      <c r="T78" s="3"/>
    </row>
    <row r="80" ht="15">
      <c r="B80" s="24" t="s">
        <v>133</v>
      </c>
    </row>
  </sheetData>
  <sheetProtection selectLockedCells="1" selectUnlockedCells="1"/>
  <mergeCells count="135">
    <mergeCell ref="B75:E75"/>
    <mergeCell ref="B76:E76"/>
    <mergeCell ref="B71:E71"/>
    <mergeCell ref="B72:E72"/>
    <mergeCell ref="B73:E73"/>
    <mergeCell ref="B74:E74"/>
    <mergeCell ref="O69:O70"/>
    <mergeCell ref="P69:R69"/>
    <mergeCell ref="S69:S70"/>
    <mergeCell ref="T69:T70"/>
    <mergeCell ref="B65:E65"/>
    <mergeCell ref="B66:E66"/>
    <mergeCell ref="B68:T68"/>
    <mergeCell ref="A69:A70"/>
    <mergeCell ref="B69:E70"/>
    <mergeCell ref="F69:F70"/>
    <mergeCell ref="G69:G70"/>
    <mergeCell ref="H69:J69"/>
    <mergeCell ref="K69:M69"/>
    <mergeCell ref="N69:N70"/>
    <mergeCell ref="S61:S62"/>
    <mergeCell ref="T61:T62"/>
    <mergeCell ref="B63:E63"/>
    <mergeCell ref="B64:E64"/>
    <mergeCell ref="B60:T60"/>
    <mergeCell ref="A61:A62"/>
    <mergeCell ref="B61:E62"/>
    <mergeCell ref="F61:F62"/>
    <mergeCell ref="G61:G62"/>
    <mergeCell ref="H61:J61"/>
    <mergeCell ref="K61:M61"/>
    <mergeCell ref="N61:N62"/>
    <mergeCell ref="O61:O62"/>
    <mergeCell ref="P61:R61"/>
    <mergeCell ref="P56:R56"/>
    <mergeCell ref="S56:S57"/>
    <mergeCell ref="T56:T57"/>
    <mergeCell ref="A58:A59"/>
    <mergeCell ref="B58:E59"/>
    <mergeCell ref="H56:J56"/>
    <mergeCell ref="K56:M56"/>
    <mergeCell ref="N56:N57"/>
    <mergeCell ref="O56:O57"/>
    <mergeCell ref="A56:A57"/>
    <mergeCell ref="B56:E57"/>
    <mergeCell ref="F56:F57"/>
    <mergeCell ref="G56:G57"/>
    <mergeCell ref="B52:E52"/>
    <mergeCell ref="B53:E53"/>
    <mergeCell ref="B54:E54"/>
    <mergeCell ref="A55:N55"/>
    <mergeCell ref="P49:R49"/>
    <mergeCell ref="S49:S50"/>
    <mergeCell ref="T49:T50"/>
    <mergeCell ref="B51:E51"/>
    <mergeCell ref="H49:J49"/>
    <mergeCell ref="K49:M49"/>
    <mergeCell ref="N49:N50"/>
    <mergeCell ref="O49:O50"/>
    <mergeCell ref="A49:A50"/>
    <mergeCell ref="B49:E50"/>
    <mergeCell ref="F49:F50"/>
    <mergeCell ref="G49:G50"/>
    <mergeCell ref="B45:E45"/>
    <mergeCell ref="B46:E46"/>
    <mergeCell ref="B47:E47"/>
    <mergeCell ref="B48:G48"/>
    <mergeCell ref="B41:E41"/>
    <mergeCell ref="B42:E42"/>
    <mergeCell ref="B43:E43"/>
    <mergeCell ref="B44:E44"/>
    <mergeCell ref="B37:E37"/>
    <mergeCell ref="B38:E38"/>
    <mergeCell ref="B39:E39"/>
    <mergeCell ref="B40:E40"/>
    <mergeCell ref="B33:E33"/>
    <mergeCell ref="B34:E34"/>
    <mergeCell ref="B35:E35"/>
    <mergeCell ref="B36:E36"/>
    <mergeCell ref="O31:O32"/>
    <mergeCell ref="P31:R31"/>
    <mergeCell ref="S31:S32"/>
    <mergeCell ref="T31:T32"/>
    <mergeCell ref="G31:G32"/>
    <mergeCell ref="H31:J31"/>
    <mergeCell ref="K31:M31"/>
    <mergeCell ref="N31:N32"/>
    <mergeCell ref="B26:E26"/>
    <mergeCell ref="B27:E27"/>
    <mergeCell ref="B30:F30"/>
    <mergeCell ref="A31:A32"/>
    <mergeCell ref="B31:E32"/>
    <mergeCell ref="F31:F32"/>
    <mergeCell ref="B22:E22"/>
    <mergeCell ref="B23:E23"/>
    <mergeCell ref="B24:E24"/>
    <mergeCell ref="B25:E25"/>
    <mergeCell ref="B17:E17"/>
    <mergeCell ref="B19:E19"/>
    <mergeCell ref="B20:E20"/>
    <mergeCell ref="B21:E21"/>
    <mergeCell ref="T12:T13"/>
    <mergeCell ref="B14:E14"/>
    <mergeCell ref="B15:E15"/>
    <mergeCell ref="B16:E16"/>
    <mergeCell ref="N12:N13"/>
    <mergeCell ref="O12:O13"/>
    <mergeCell ref="P12:R12"/>
    <mergeCell ref="S12:S13"/>
    <mergeCell ref="F12:F13"/>
    <mergeCell ref="G12:G13"/>
    <mergeCell ref="H12:J12"/>
    <mergeCell ref="K12:M12"/>
    <mergeCell ref="B9:E9"/>
    <mergeCell ref="B10:E10"/>
    <mergeCell ref="B11:E11"/>
    <mergeCell ref="A12:A13"/>
    <mergeCell ref="B12:E13"/>
    <mergeCell ref="B5:E5"/>
    <mergeCell ref="B6:E6"/>
    <mergeCell ref="B7:E7"/>
    <mergeCell ref="B8:E8"/>
    <mergeCell ref="O3:O4"/>
    <mergeCell ref="P3:R3"/>
    <mergeCell ref="S3:S4"/>
    <mergeCell ref="T3:T4"/>
    <mergeCell ref="A1:N1"/>
    <mergeCell ref="A2:N2"/>
    <mergeCell ref="A3:A4"/>
    <mergeCell ref="B3:E4"/>
    <mergeCell ref="F3:F4"/>
    <mergeCell ref="G3:G4"/>
    <mergeCell ref="H3:J3"/>
    <mergeCell ref="K3:M3"/>
    <mergeCell ref="N3:N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Демонстрационная версия</cp:lastModifiedBy>
  <cp:lastPrinted>2015-03-06T05:50:38Z</cp:lastPrinted>
  <dcterms:created xsi:type="dcterms:W3CDTF">2014-11-18T04:01:27Z</dcterms:created>
  <dcterms:modified xsi:type="dcterms:W3CDTF">2015-04-02T09:41:23Z</dcterms:modified>
  <cp:category/>
  <cp:version/>
  <cp:contentType/>
  <cp:contentStatus/>
</cp:coreProperties>
</file>